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Používatelia\miklovicova\Pracovná plocha\akcie\Akcie 2020\10. Mládež a šport\Futbalové ihrisko s umelou trávou 2\realizácia\pre OVO\PD\H_RozpocetVV\"/>
    </mc:Choice>
  </mc:AlternateContent>
  <xr:revisionPtr revIDLastSave="0" documentId="13_ncr:1_{38FD35B3-50D2-45E7-9BBD-22E0E6E2D373}" xr6:coauthVersionLast="40" xr6:coauthVersionMax="40" xr10:uidLastSave="{00000000-0000-0000-0000-000000000000}"/>
  <bookViews>
    <workbookView xWindow="0" yWindow="0" windowWidth="27870" windowHeight="12735" firstSheet="2" activeTab="6" xr2:uid="{00000000-000D-0000-FFFF-FFFF00000000}"/>
  </bookViews>
  <sheets>
    <sheet name="Rekapitulácia stavby" sheetId="1" r:id="rId1"/>
    <sheet name="SO 01 - Futbalové ihrisko..." sheetId="2" r:id="rId2"/>
    <sheet name="SO 02 -  Odvodnenie ihriska" sheetId="3" r:id="rId3"/>
    <sheet name="SO 03 - Osvetlenie" sheetId="4" r:id="rId4"/>
    <sheet name="SO 04.1 -  Distribučné ro..." sheetId="5" r:id="rId5"/>
    <sheet name="SO 04.2 - Elektrická kábl..." sheetId="6" r:id="rId6"/>
    <sheet name="TO 01 - Ochladzovanie ume..." sheetId="7" r:id="rId7"/>
  </sheets>
  <definedNames>
    <definedName name="_xlnm._FilterDatabase" localSheetId="1" hidden="1">'SO 01 - Futbalové ihrisko...'!$C$128:$K$229</definedName>
    <definedName name="_xlnm._FilterDatabase" localSheetId="2" hidden="1">'SO 02 -  Odvodnenie ihriska'!$C$123:$K$181</definedName>
    <definedName name="_xlnm._FilterDatabase" localSheetId="3" hidden="1">'SO 03 - Osvetlenie'!$C$121:$K$171</definedName>
    <definedName name="_xlnm._FilterDatabase" localSheetId="4" hidden="1">'SO 04.1 -  Distribučné ro...'!$C$123:$K$177</definedName>
    <definedName name="_xlnm._FilterDatabase" localSheetId="5" hidden="1">'SO 04.2 - Elektrická kábl...'!$C$123:$K$156</definedName>
    <definedName name="_xlnm._FilterDatabase" localSheetId="6" hidden="1">'TO 01 - Ochladzovanie ume...'!$C$121:$K$155</definedName>
    <definedName name="_xlnm.Print_Titles" localSheetId="0">'Rekapitulácia stavby'!$92:$92</definedName>
    <definedName name="_xlnm.Print_Titles" localSheetId="1">'SO 01 - Futbalové ihrisko...'!$128:$128</definedName>
    <definedName name="_xlnm.Print_Titles" localSheetId="2">'SO 02 -  Odvodnenie ihriska'!$123:$123</definedName>
    <definedName name="_xlnm.Print_Titles" localSheetId="3">'SO 03 - Osvetlenie'!$121:$121</definedName>
    <definedName name="_xlnm.Print_Titles" localSheetId="4">'SO 04.1 -  Distribučné ro...'!$123:$123</definedName>
    <definedName name="_xlnm.Print_Titles" localSheetId="5">'SO 04.2 - Elektrická kábl...'!$123:$123</definedName>
    <definedName name="_xlnm.Print_Titles" localSheetId="6">'TO 01 - Ochladzovanie ume...'!$121:$121</definedName>
    <definedName name="_xlnm.Print_Area" localSheetId="0">'Rekapitulácia stavby'!$D$4:$AO$76,'Rekapitulácia stavby'!$C$82:$AQ$101</definedName>
    <definedName name="_xlnm.Print_Area" localSheetId="1">'SO 01 - Futbalové ihrisko...'!$C$4:$J$76,'SO 01 - Futbalové ihrisko...'!$C$82:$J$110,'SO 01 - Futbalové ihrisko...'!$C$116:$J$229</definedName>
    <definedName name="_xlnm.Print_Area" localSheetId="2">'SO 02 -  Odvodnenie ihriska'!$C$4:$J$76,'SO 02 -  Odvodnenie ihriska'!$C$82:$J$105,'SO 02 -  Odvodnenie ihriska'!$C$111:$J$181</definedName>
    <definedName name="_xlnm.Print_Area" localSheetId="3">'SO 03 - Osvetlenie'!$C$4:$J$76,'SO 03 - Osvetlenie'!$C$82:$J$103,'SO 03 - Osvetlenie'!$C$109:$J$171</definedName>
    <definedName name="_xlnm.Print_Area" localSheetId="4">'SO 04.1 -  Distribučné ro...'!$C$4:$J$76,'SO 04.1 -  Distribučné ro...'!$C$82:$J$105,'SO 04.1 -  Distribučné ro...'!$C$111:$J$177</definedName>
    <definedName name="_xlnm.Print_Area" localSheetId="5">'SO 04.2 - Elektrická kábl...'!$C$4:$J$76,'SO 04.2 - Elektrická kábl...'!$C$82:$J$105,'SO 04.2 - Elektrická kábl...'!$C$111:$J$156</definedName>
    <definedName name="_xlnm.Print_Area" localSheetId="6">'TO 01 - Ochladzovanie ume...'!$C$4:$J$76,'TO 01 - Ochladzovanie ume...'!$C$82:$J$103,'TO 01 - Ochladzovanie ume...'!$C$109:$J$155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5" i="2" l="1"/>
  <c r="P175" i="2"/>
  <c r="BK175" i="2"/>
  <c r="J174" i="2"/>
  <c r="P174" i="2"/>
  <c r="BK174" i="2"/>
  <c r="J170" i="2"/>
  <c r="P170" i="2"/>
  <c r="BK170" i="2"/>
  <c r="J133" i="2"/>
  <c r="J134" i="2"/>
  <c r="J132" i="2"/>
  <c r="J37" i="7" l="1"/>
  <c r="J36" i="7"/>
  <c r="AY100" i="1" s="1"/>
  <c r="J35" i="7"/>
  <c r="AX100" i="1" s="1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119" i="7" s="1"/>
  <c r="J17" i="7"/>
  <c r="J12" i="7"/>
  <c r="J116" i="7" s="1"/>
  <c r="E7" i="7"/>
  <c r="E85" i="7" s="1"/>
  <c r="J37" i="6"/>
  <c r="J36" i="6"/>
  <c r="AY99" i="1"/>
  <c r="J35" i="6"/>
  <c r="AX99" i="1" s="1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T129" i="6" s="1"/>
  <c r="R130" i="6"/>
  <c r="R129" i="6" s="1"/>
  <c r="P130" i="6"/>
  <c r="P129" i="6" s="1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J121" i="6"/>
  <c r="J120" i="6"/>
  <c r="F120" i="6"/>
  <c r="F118" i="6"/>
  <c r="E116" i="6"/>
  <c r="J92" i="6"/>
  <c r="J91" i="6"/>
  <c r="F91" i="6"/>
  <c r="F89" i="6"/>
  <c r="E87" i="6"/>
  <c r="J18" i="6"/>
  <c r="E18" i="6"/>
  <c r="F121" i="6" s="1"/>
  <c r="J17" i="6"/>
  <c r="J12" i="6"/>
  <c r="J118" i="6" s="1"/>
  <c r="E7" i="6"/>
  <c r="E114" i="6" s="1"/>
  <c r="J37" i="5"/>
  <c r="J36" i="5"/>
  <c r="AY98" i="1" s="1"/>
  <c r="J35" i="5"/>
  <c r="AX98" i="1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1" i="5"/>
  <c r="J120" i="5"/>
  <c r="F120" i="5"/>
  <c r="F118" i="5"/>
  <c r="E116" i="5"/>
  <c r="J92" i="5"/>
  <c r="J91" i="5"/>
  <c r="F91" i="5"/>
  <c r="F89" i="5"/>
  <c r="E87" i="5"/>
  <c r="J18" i="5"/>
  <c r="E18" i="5"/>
  <c r="F92" i="5"/>
  <c r="J17" i="5"/>
  <c r="J12" i="5"/>
  <c r="J118" i="5" s="1"/>
  <c r="E7" i="5"/>
  <c r="E114" i="5"/>
  <c r="J37" i="4"/>
  <c r="J36" i="4"/>
  <c r="AY97" i="1" s="1"/>
  <c r="J35" i="4"/>
  <c r="AX97" i="1" s="1"/>
  <c r="BI171" i="4"/>
  <c r="BH171" i="4"/>
  <c r="BG171" i="4"/>
  <c r="BE171" i="4"/>
  <c r="T171" i="4"/>
  <c r="T170" i="4"/>
  <c r="R171" i="4"/>
  <c r="R170" i="4" s="1"/>
  <c r="P171" i="4"/>
  <c r="P170" i="4" s="1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5" i="4"/>
  <c r="BH125" i="4"/>
  <c r="BG125" i="4"/>
  <c r="BE125" i="4"/>
  <c r="T125" i="4"/>
  <c r="T124" i="4"/>
  <c r="T123" i="4" s="1"/>
  <c r="R125" i="4"/>
  <c r="R124" i="4"/>
  <c r="R123" i="4" s="1"/>
  <c r="P125" i="4"/>
  <c r="P124" i="4" s="1"/>
  <c r="P123" i="4" s="1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 s="1"/>
  <c r="J17" i="4"/>
  <c r="J12" i="4"/>
  <c r="J116" i="4"/>
  <c r="E7" i="4"/>
  <c r="E112" i="4" s="1"/>
  <c r="J37" i="3"/>
  <c r="J36" i="3"/>
  <c r="AY96" i="1" s="1"/>
  <c r="J35" i="3"/>
  <c r="AX96" i="1" s="1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T178" i="3" s="1"/>
  <c r="R179" i="3"/>
  <c r="R178" i="3"/>
  <c r="P179" i="3"/>
  <c r="P178" i="3" s="1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T152" i="3" s="1"/>
  <c r="R153" i="3"/>
  <c r="R152" i="3"/>
  <c r="P153" i="3"/>
  <c r="P152" i="3" s="1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/>
  <c r="J17" i="3"/>
  <c r="J12" i="3"/>
  <c r="J118" i="3" s="1"/>
  <c r="E7" i="3"/>
  <c r="E114" i="3"/>
  <c r="J37" i="2"/>
  <c r="J36" i="2"/>
  <c r="AY95" i="1" s="1"/>
  <c r="J35" i="2"/>
  <c r="AX95" i="1" s="1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T226" i="2" s="1"/>
  <c r="R227" i="2"/>
  <c r="R226" i="2" s="1"/>
  <c r="P227" i="2"/>
  <c r="P226" i="2" s="1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T210" i="2" s="1"/>
  <c r="R211" i="2"/>
  <c r="R210" i="2" s="1"/>
  <c r="P211" i="2"/>
  <c r="P210" i="2" s="1"/>
  <c r="BI208" i="2"/>
  <c r="BH208" i="2"/>
  <c r="BG208" i="2"/>
  <c r="BE208" i="2"/>
  <c r="T208" i="2"/>
  <c r="T207" i="2" s="1"/>
  <c r="R208" i="2"/>
  <c r="R207" i="2" s="1"/>
  <c r="P208" i="2"/>
  <c r="P207" i="2" s="1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155" i="7"/>
  <c r="BK154" i="7"/>
  <c r="BK153" i="7"/>
  <c r="BK151" i="7"/>
  <c r="BK150" i="7"/>
  <c r="J149" i="7"/>
  <c r="J147" i="7"/>
  <c r="J146" i="7"/>
  <c r="J145" i="7"/>
  <c r="J144" i="7"/>
  <c r="BK143" i="7"/>
  <c r="BK142" i="7"/>
  <c r="J140" i="7"/>
  <c r="BK138" i="7"/>
  <c r="BK137" i="7"/>
  <c r="J135" i="7"/>
  <c r="BK130" i="7"/>
  <c r="J155" i="6"/>
  <c r="BK154" i="6"/>
  <c r="BK153" i="6"/>
  <c r="BK151" i="6"/>
  <c r="BK150" i="6"/>
  <c r="BK149" i="6"/>
  <c r="BK147" i="6"/>
  <c r="BK146" i="6"/>
  <c r="BK145" i="6"/>
  <c r="BK139" i="6"/>
  <c r="BK138" i="6"/>
  <c r="BK137" i="6"/>
  <c r="BK136" i="6"/>
  <c r="BK134" i="6"/>
  <c r="BK133" i="6"/>
  <c r="J128" i="6"/>
  <c r="BK177" i="5"/>
  <c r="BK176" i="5"/>
  <c r="BK175" i="5"/>
  <c r="BK174" i="5"/>
  <c r="BK173" i="5"/>
  <c r="BK172" i="5"/>
  <c r="BK169" i="5"/>
  <c r="BK168" i="5"/>
  <c r="BK166" i="5"/>
  <c r="BK165" i="5"/>
  <c r="J164" i="5"/>
  <c r="BK162" i="5"/>
  <c r="BK157" i="5"/>
  <c r="BK156" i="5"/>
  <c r="J154" i="5"/>
  <c r="BK153" i="5"/>
  <c r="BK152" i="5"/>
  <c r="J150" i="5"/>
  <c r="J149" i="5"/>
  <c r="J146" i="5"/>
  <c r="J145" i="5"/>
  <c r="J144" i="5"/>
  <c r="J143" i="5"/>
  <c r="J142" i="5"/>
  <c r="BK141" i="5"/>
  <c r="J138" i="5"/>
  <c r="J136" i="5"/>
  <c r="J135" i="5"/>
  <c r="J133" i="5"/>
  <c r="BK132" i="5"/>
  <c r="BK131" i="5"/>
  <c r="BK171" i="4"/>
  <c r="BK169" i="4"/>
  <c r="J167" i="4"/>
  <c r="J166" i="4"/>
  <c r="J164" i="4"/>
  <c r="BK161" i="4"/>
  <c r="BK160" i="4"/>
  <c r="J156" i="4"/>
  <c r="J155" i="4"/>
  <c r="J154" i="4"/>
  <c r="J153" i="4"/>
  <c r="BK152" i="4"/>
  <c r="BK151" i="4"/>
  <c r="BK149" i="4"/>
  <c r="BK148" i="4"/>
  <c r="J147" i="4"/>
  <c r="J145" i="4"/>
  <c r="BK144" i="4"/>
  <c r="BK143" i="4"/>
  <c r="J143" i="4"/>
  <c r="J142" i="4"/>
  <c r="J141" i="4"/>
  <c r="BK140" i="4"/>
  <c r="J138" i="4"/>
  <c r="BK137" i="4"/>
  <c r="J135" i="4"/>
  <c r="BK133" i="4"/>
  <c r="J132" i="4"/>
  <c r="J131" i="4"/>
  <c r="J130" i="4"/>
  <c r="J129" i="4"/>
  <c r="J128" i="4"/>
  <c r="BK181" i="3"/>
  <c r="BK177" i="3"/>
  <c r="J175" i="3"/>
  <c r="J174" i="3"/>
  <c r="J173" i="3"/>
  <c r="BK172" i="3"/>
  <c r="BK168" i="3"/>
  <c r="BK167" i="3"/>
  <c r="J166" i="3"/>
  <c r="BK164" i="3"/>
  <c r="J163" i="3"/>
  <c r="BK162" i="3"/>
  <c r="BK161" i="3"/>
  <c r="J160" i="3"/>
  <c r="BK159" i="3"/>
  <c r="BK158" i="3"/>
  <c r="BK157" i="3"/>
  <c r="J156" i="3"/>
  <c r="BK155" i="3"/>
  <c r="BK153" i="3"/>
  <c r="BK150" i="3"/>
  <c r="BK147" i="3"/>
  <c r="J146" i="3"/>
  <c r="J144" i="3"/>
  <c r="J142" i="3"/>
  <c r="BK137" i="3"/>
  <c r="BK136" i="3"/>
  <c r="BK135" i="3"/>
  <c r="BK134" i="3"/>
  <c r="BK133" i="3"/>
  <c r="J131" i="3"/>
  <c r="BK130" i="3"/>
  <c r="BK129" i="3"/>
  <c r="J128" i="3"/>
  <c r="BK223" i="2"/>
  <c r="BK222" i="2"/>
  <c r="J219" i="2"/>
  <c r="BK218" i="2"/>
  <c r="J214" i="2"/>
  <c r="BK211" i="2"/>
  <c r="J208" i="2"/>
  <c r="J206" i="2"/>
  <c r="BK204" i="2"/>
  <c r="BK203" i="2"/>
  <c r="J201" i="2"/>
  <c r="J199" i="2"/>
  <c r="J198" i="2"/>
  <c r="J195" i="2"/>
  <c r="BK194" i="2"/>
  <c r="BK192" i="2"/>
  <c r="BK191" i="2"/>
  <c r="BK190" i="2"/>
  <c r="BK189" i="2"/>
  <c r="J187" i="2"/>
  <c r="BK186" i="2"/>
  <c r="J185" i="2"/>
  <c r="J184" i="2"/>
  <c r="BK183" i="2"/>
  <c r="J180" i="2"/>
  <c r="J179" i="2"/>
  <c r="J178" i="2"/>
  <c r="BK177" i="2"/>
  <c r="J173" i="2"/>
  <c r="J171" i="2"/>
  <c r="J169" i="2"/>
  <c r="BK168" i="2"/>
  <c r="J167" i="2"/>
  <c r="J165" i="2"/>
  <c r="BK161" i="2"/>
  <c r="BK160" i="2"/>
  <c r="BK157" i="2"/>
  <c r="BK156" i="2"/>
  <c r="BK155" i="2"/>
  <c r="J154" i="2"/>
  <c r="BK152" i="2"/>
  <c r="J149" i="2"/>
  <c r="BK148" i="2"/>
  <c r="J147" i="2"/>
  <c r="J146" i="2"/>
  <c r="J145" i="2"/>
  <c r="J144" i="2"/>
  <c r="J143" i="2"/>
  <c r="J141" i="2"/>
  <c r="BK140" i="2"/>
  <c r="BK139" i="2"/>
  <c r="J137" i="2"/>
  <c r="BK135" i="2"/>
  <c r="J155" i="7"/>
  <c r="J154" i="7"/>
  <c r="J153" i="7"/>
  <c r="J151" i="7"/>
  <c r="J150" i="7"/>
  <c r="BK149" i="7"/>
  <c r="BK147" i="7"/>
  <c r="BK146" i="7"/>
  <c r="BK145" i="7"/>
  <c r="BK144" i="7"/>
  <c r="J143" i="7"/>
  <c r="BK141" i="7"/>
  <c r="J137" i="7"/>
  <c r="J134" i="7"/>
  <c r="J131" i="7"/>
  <c r="BK127" i="7"/>
  <c r="BK125" i="7"/>
  <c r="J156" i="6"/>
  <c r="J153" i="6"/>
  <c r="J150" i="6"/>
  <c r="J149" i="6"/>
  <c r="J148" i="6"/>
  <c r="J143" i="6"/>
  <c r="J142" i="6"/>
  <c r="BK141" i="6"/>
  <c r="J134" i="6"/>
  <c r="J133" i="6"/>
  <c r="BK132" i="6"/>
  <c r="J130" i="6"/>
  <c r="BK128" i="6"/>
  <c r="BK127" i="6"/>
  <c r="J177" i="5"/>
  <c r="J175" i="5"/>
  <c r="J172" i="5"/>
  <c r="BK170" i="5"/>
  <c r="J166" i="5"/>
  <c r="BK164" i="5"/>
  <c r="BK163" i="5"/>
  <c r="BK161" i="5"/>
  <c r="BK160" i="5"/>
  <c r="J155" i="5"/>
  <c r="BK154" i="5"/>
  <c r="BK151" i="5"/>
  <c r="BK150" i="5"/>
  <c r="BK149" i="5"/>
  <c r="BK148" i="5"/>
  <c r="BK146" i="5"/>
  <c r="BK145" i="5"/>
  <c r="J141" i="5"/>
  <c r="J140" i="5"/>
  <c r="BK137" i="5"/>
  <c r="BK136" i="5"/>
  <c r="BK135" i="5"/>
  <c r="J132" i="5"/>
  <c r="J131" i="5"/>
  <c r="BK130" i="5"/>
  <c r="BK129" i="5"/>
  <c r="BK128" i="5"/>
  <c r="BK127" i="5"/>
  <c r="J169" i="4"/>
  <c r="BK168" i="4"/>
  <c r="BK166" i="4"/>
  <c r="J165" i="4"/>
  <c r="BK164" i="4"/>
  <c r="BK163" i="4"/>
  <c r="BK162" i="4"/>
  <c r="J160" i="4"/>
  <c r="BK159" i="4"/>
  <c r="BK157" i="4"/>
  <c r="BK153" i="4"/>
  <c r="J152" i="4"/>
  <c r="BK150" i="4"/>
  <c r="J149" i="4"/>
  <c r="BK147" i="4"/>
  <c r="J146" i="4"/>
  <c r="BK145" i="4"/>
  <c r="J144" i="4"/>
  <c r="BK142" i="4"/>
  <c r="J139" i="4"/>
  <c r="BK138" i="4"/>
  <c r="J136" i="4"/>
  <c r="J134" i="4"/>
  <c r="BK132" i="4"/>
  <c r="BK128" i="4"/>
  <c r="J125" i="4"/>
  <c r="BK179" i="3"/>
  <c r="J177" i="3"/>
  <c r="J176" i="3"/>
  <c r="BK174" i="3"/>
  <c r="BK170" i="3"/>
  <c r="BK169" i="3"/>
  <c r="J167" i="3"/>
  <c r="BK165" i="3"/>
  <c r="J158" i="3"/>
  <c r="J157" i="3"/>
  <c r="J153" i="3"/>
  <c r="BK151" i="3"/>
  <c r="J150" i="3"/>
  <c r="BK149" i="3"/>
  <c r="BK148" i="3"/>
  <c r="J147" i="3"/>
  <c r="BK145" i="3"/>
  <c r="J141" i="3"/>
  <c r="BK140" i="3"/>
  <c r="BK139" i="3"/>
  <c r="BK138" i="3"/>
  <c r="BK132" i="3"/>
  <c r="J127" i="3"/>
  <c r="BK229" i="2"/>
  <c r="BK227" i="2"/>
  <c r="BK225" i="2"/>
  <c r="BK224" i="2"/>
  <c r="J223" i="2"/>
  <c r="J222" i="2"/>
  <c r="BK219" i="2"/>
  <c r="J217" i="2"/>
  <c r="J216" i="2"/>
  <c r="BK215" i="2"/>
  <c r="BK213" i="2"/>
  <c r="BK206" i="2"/>
  <c r="J205" i="2"/>
  <c r="BK202" i="2"/>
  <c r="BK200" i="2"/>
  <c r="J200" i="2"/>
  <c r="BK199" i="2"/>
  <c r="J197" i="2"/>
  <c r="BK196" i="2"/>
  <c r="J194" i="2"/>
  <c r="BK193" i="2"/>
  <c r="J192" i="2"/>
  <c r="BK187" i="2"/>
  <c r="BK185" i="2"/>
  <c r="J183" i="2"/>
  <c r="BK182" i="2"/>
  <c r="J181" i="2"/>
  <c r="BK179" i="2"/>
  <c r="BK178" i="2"/>
  <c r="BK173" i="2"/>
  <c r="J172" i="2"/>
  <c r="BK169" i="2"/>
  <c r="J168" i="2"/>
  <c r="BK167" i="2"/>
  <c r="J164" i="2"/>
  <c r="BK163" i="2"/>
  <c r="BK159" i="2"/>
  <c r="BK158" i="2"/>
  <c r="BK154" i="2"/>
  <c r="J153" i="2"/>
  <c r="BK151" i="2"/>
  <c r="BK149" i="2"/>
  <c r="BK146" i="2"/>
  <c r="BK143" i="2"/>
  <c r="J142" i="2"/>
  <c r="BK141" i="2"/>
  <c r="J138" i="2"/>
  <c r="BK136" i="2"/>
  <c r="J142" i="7"/>
  <c r="J141" i="7"/>
  <c r="BK140" i="7"/>
  <c r="J139" i="7"/>
  <c r="J138" i="7"/>
  <c r="BK134" i="7"/>
  <c r="J133" i="7"/>
  <c r="J132" i="7"/>
  <c r="J130" i="7"/>
  <c r="BK128" i="7"/>
  <c r="BK126" i="7"/>
  <c r="J125" i="7"/>
  <c r="BK139" i="7"/>
  <c r="BK135" i="7"/>
  <c r="BK133" i="7"/>
  <c r="BK132" i="7"/>
  <c r="BK131" i="7"/>
  <c r="J128" i="7"/>
  <c r="J127" i="7"/>
  <c r="J126" i="7"/>
  <c r="BK156" i="6"/>
  <c r="BK155" i="6"/>
  <c r="J154" i="6"/>
  <c r="J151" i="6"/>
  <c r="BK148" i="6"/>
  <c r="J147" i="6"/>
  <c r="J146" i="6"/>
  <c r="J145" i="6"/>
  <c r="BK143" i="6"/>
  <c r="BK142" i="6"/>
  <c r="J141" i="6"/>
  <c r="J139" i="6"/>
  <c r="J138" i="6"/>
  <c r="J137" i="6"/>
  <c r="J136" i="6"/>
  <c r="J132" i="6"/>
  <c r="BK130" i="6"/>
  <c r="J127" i="6"/>
  <c r="J176" i="5"/>
  <c r="J174" i="5"/>
  <c r="J173" i="5"/>
  <c r="J170" i="5"/>
  <c r="J169" i="5"/>
  <c r="J168" i="5"/>
  <c r="J165" i="5"/>
  <c r="J163" i="5"/>
  <c r="J162" i="5"/>
  <c r="J161" i="5"/>
  <c r="J160" i="5"/>
  <c r="BK159" i="5"/>
  <c r="J159" i="5"/>
  <c r="J157" i="5"/>
  <c r="J156" i="5"/>
  <c r="BK155" i="5"/>
  <c r="J153" i="5"/>
  <c r="J152" i="5"/>
  <c r="J151" i="5"/>
  <c r="J148" i="5"/>
  <c r="BK144" i="5"/>
  <c r="BK143" i="5"/>
  <c r="BK142" i="5"/>
  <c r="BK140" i="5"/>
  <c r="BK138" i="5"/>
  <c r="J137" i="5"/>
  <c r="BK133" i="5"/>
  <c r="J130" i="5"/>
  <c r="J129" i="5"/>
  <c r="J128" i="5"/>
  <c r="J127" i="5"/>
  <c r="J171" i="4"/>
  <c r="J168" i="4"/>
  <c r="BK167" i="4"/>
  <c r="BK165" i="4"/>
  <c r="J163" i="4"/>
  <c r="J162" i="4"/>
  <c r="J161" i="4"/>
  <c r="J159" i="4"/>
  <c r="J157" i="4"/>
  <c r="BK156" i="4"/>
  <c r="BK155" i="4"/>
  <c r="BK154" i="4"/>
  <c r="J151" i="4"/>
  <c r="J150" i="4"/>
  <c r="J148" i="4"/>
  <c r="BK146" i="4"/>
  <c r="BK141" i="4"/>
  <c r="J140" i="4"/>
  <c r="BK139" i="4"/>
  <c r="J137" i="4"/>
  <c r="BK136" i="4"/>
  <c r="BK135" i="4"/>
  <c r="BK134" i="4"/>
  <c r="J133" i="4"/>
  <c r="BK131" i="4"/>
  <c r="BK130" i="4"/>
  <c r="BK129" i="4"/>
  <c r="BK125" i="4"/>
  <c r="J181" i="3"/>
  <c r="J179" i="3"/>
  <c r="BK176" i="3"/>
  <c r="BK175" i="3"/>
  <c r="BK173" i="3"/>
  <c r="J172" i="3"/>
  <c r="J170" i="3"/>
  <c r="J169" i="3"/>
  <c r="J168" i="3"/>
  <c r="BK166" i="3"/>
  <c r="J165" i="3"/>
  <c r="J164" i="3"/>
  <c r="BK163" i="3"/>
  <c r="J162" i="3"/>
  <c r="J161" i="3"/>
  <c r="BK160" i="3"/>
  <c r="J159" i="3"/>
  <c r="BK156" i="3"/>
  <c r="J155" i="3"/>
  <c r="J151" i="3"/>
  <c r="J149" i="3"/>
  <c r="J148" i="3"/>
  <c r="BK146" i="3"/>
  <c r="J145" i="3"/>
  <c r="BK144" i="3"/>
  <c r="BK142" i="3"/>
  <c r="BK141" i="3"/>
  <c r="J140" i="3"/>
  <c r="J139" i="3"/>
  <c r="J138" i="3"/>
  <c r="J137" i="3"/>
  <c r="J136" i="3"/>
  <c r="J135" i="3"/>
  <c r="J134" i="3"/>
  <c r="J133" i="3"/>
  <c r="J132" i="3"/>
  <c r="BK131" i="3"/>
  <c r="J130" i="3"/>
  <c r="J129" i="3"/>
  <c r="BK128" i="3"/>
  <c r="BK127" i="3"/>
  <c r="J229" i="2"/>
  <c r="J227" i="2"/>
  <c r="J225" i="2"/>
  <c r="J224" i="2"/>
  <c r="BK221" i="2"/>
  <c r="J221" i="2"/>
  <c r="BK220" i="2"/>
  <c r="J220" i="2"/>
  <c r="J218" i="2"/>
  <c r="BK217" i="2"/>
  <c r="BK216" i="2"/>
  <c r="J215" i="2"/>
  <c r="BK214" i="2"/>
  <c r="J213" i="2"/>
  <c r="J211" i="2"/>
  <c r="BK208" i="2"/>
  <c r="BK205" i="2"/>
  <c r="J204" i="2"/>
  <c r="J203" i="2"/>
  <c r="J202" i="2"/>
  <c r="BK201" i="2"/>
  <c r="BK198" i="2"/>
  <c r="BK197" i="2"/>
  <c r="J196" i="2"/>
  <c r="BK195" i="2"/>
  <c r="J193" i="2"/>
  <c r="J191" i="2"/>
  <c r="J190" i="2"/>
  <c r="J189" i="2"/>
  <c r="J186" i="2"/>
  <c r="BK184" i="2"/>
  <c r="J182" i="2"/>
  <c r="BK181" i="2"/>
  <c r="BK180" i="2"/>
  <c r="J177" i="2"/>
  <c r="BK172" i="2"/>
  <c r="BK171" i="2"/>
  <c r="BK165" i="2"/>
  <c r="BK164" i="2"/>
  <c r="J163" i="2"/>
  <c r="J161" i="2"/>
  <c r="J160" i="2"/>
  <c r="J159" i="2"/>
  <c r="J158" i="2"/>
  <c r="J157" i="2"/>
  <c r="J156" i="2"/>
  <c r="J155" i="2"/>
  <c r="BK153" i="2"/>
  <c r="J152" i="2"/>
  <c r="J151" i="2"/>
  <c r="J148" i="2"/>
  <c r="BK147" i="2"/>
  <c r="BK145" i="2"/>
  <c r="BK144" i="2"/>
  <c r="BK142" i="2"/>
  <c r="J140" i="2"/>
  <c r="J139" i="2"/>
  <c r="BK138" i="2"/>
  <c r="BK137" i="2"/>
  <c r="J136" i="2"/>
  <c r="J135" i="2"/>
  <c r="AS94" i="1"/>
  <c r="T131" i="2" l="1"/>
  <c r="T150" i="2"/>
  <c r="R162" i="2"/>
  <c r="P166" i="2"/>
  <c r="T166" i="2"/>
  <c r="P176" i="2"/>
  <c r="T176" i="2"/>
  <c r="T188" i="2"/>
  <c r="BK212" i="2"/>
  <c r="J212" i="2" s="1"/>
  <c r="J107" i="2" s="1"/>
  <c r="P212" i="2"/>
  <c r="P209" i="2" s="1"/>
  <c r="BK228" i="2"/>
  <c r="J228" i="2" s="1"/>
  <c r="J109" i="2" s="1"/>
  <c r="R228" i="2"/>
  <c r="P126" i="3"/>
  <c r="BK143" i="3"/>
  <c r="J143" i="3"/>
  <c r="J99" i="3" s="1"/>
  <c r="P143" i="3"/>
  <c r="BK154" i="3"/>
  <c r="J154" i="3" s="1"/>
  <c r="J101" i="3" s="1"/>
  <c r="R154" i="3"/>
  <c r="R171" i="3"/>
  <c r="BK180" i="3"/>
  <c r="J180" i="3" s="1"/>
  <c r="J104" i="3" s="1"/>
  <c r="T180" i="3"/>
  <c r="P127" i="4"/>
  <c r="BK158" i="4"/>
  <c r="J158" i="4" s="1"/>
  <c r="J101" i="4" s="1"/>
  <c r="P158" i="4"/>
  <c r="R126" i="5"/>
  <c r="BK134" i="5"/>
  <c r="J134" i="5" s="1"/>
  <c r="J99" i="5" s="1"/>
  <c r="BK139" i="5"/>
  <c r="J139" i="5" s="1"/>
  <c r="J100" i="5" s="1"/>
  <c r="R139" i="5"/>
  <c r="P147" i="5"/>
  <c r="BK158" i="5"/>
  <c r="J158" i="5" s="1"/>
  <c r="J102" i="5" s="1"/>
  <c r="T158" i="5"/>
  <c r="R167" i="5"/>
  <c r="P171" i="5"/>
  <c r="R126" i="6"/>
  <c r="T131" i="6"/>
  <c r="BK140" i="6"/>
  <c r="J140" i="6" s="1"/>
  <c r="J102" i="6" s="1"/>
  <c r="BK144" i="6"/>
  <c r="J144" i="6" s="1"/>
  <c r="J103" i="6" s="1"/>
  <c r="BK152" i="6"/>
  <c r="J152" i="6" s="1"/>
  <c r="J104" i="6" s="1"/>
  <c r="R152" i="6"/>
  <c r="BK126" i="6"/>
  <c r="J126" i="6" s="1"/>
  <c r="J98" i="6" s="1"/>
  <c r="BK131" i="6"/>
  <c r="J131" i="6"/>
  <c r="J100" i="6" s="1"/>
  <c r="P131" i="6"/>
  <c r="R135" i="6"/>
  <c r="P140" i="6"/>
  <c r="P144" i="6"/>
  <c r="P131" i="2"/>
  <c r="BK150" i="2"/>
  <c r="J150" i="2" s="1"/>
  <c r="J99" i="2" s="1"/>
  <c r="R150" i="2"/>
  <c r="P162" i="2"/>
  <c r="T162" i="2"/>
  <c r="BK176" i="2"/>
  <c r="J176" i="2" s="1"/>
  <c r="J102" i="2" s="1"/>
  <c r="BK188" i="2"/>
  <c r="J188" i="2" s="1"/>
  <c r="J103" i="2" s="1"/>
  <c r="R188" i="2"/>
  <c r="R212" i="2"/>
  <c r="R209" i="2" s="1"/>
  <c r="P228" i="2"/>
  <c r="BK126" i="3"/>
  <c r="J126" i="3" s="1"/>
  <c r="J98" i="3" s="1"/>
  <c r="R126" i="3"/>
  <c r="T143" i="3"/>
  <c r="T154" i="3"/>
  <c r="T171" i="3"/>
  <c r="P180" i="3"/>
  <c r="R127" i="4"/>
  <c r="R126" i="4"/>
  <c r="R122" i="4" s="1"/>
  <c r="R158" i="4"/>
  <c r="P126" i="5"/>
  <c r="P134" i="5"/>
  <c r="T134" i="5"/>
  <c r="BK147" i="5"/>
  <c r="J147" i="5"/>
  <c r="J101" i="5" s="1"/>
  <c r="R147" i="5"/>
  <c r="R158" i="5"/>
  <c r="P167" i="5"/>
  <c r="T167" i="5"/>
  <c r="T171" i="5"/>
  <c r="P126" i="6"/>
  <c r="R131" i="6"/>
  <c r="P135" i="6"/>
  <c r="T140" i="6"/>
  <c r="T144" i="6"/>
  <c r="P152" i="6"/>
  <c r="R152" i="7"/>
  <c r="BK131" i="2"/>
  <c r="R131" i="2"/>
  <c r="P150" i="2"/>
  <c r="BK162" i="2"/>
  <c r="J162" i="2" s="1"/>
  <c r="J100" i="2" s="1"/>
  <c r="BK166" i="2"/>
  <c r="J166" i="2" s="1"/>
  <c r="J101" i="2" s="1"/>
  <c r="R166" i="2"/>
  <c r="R176" i="2"/>
  <c r="P188" i="2"/>
  <c r="T212" i="2"/>
  <c r="T209" i="2" s="1"/>
  <c r="T228" i="2"/>
  <c r="T126" i="3"/>
  <c r="T125" i="3" s="1"/>
  <c r="T124" i="3" s="1"/>
  <c r="R143" i="3"/>
  <c r="P154" i="3"/>
  <c r="BK171" i="3"/>
  <c r="J171" i="3" s="1"/>
  <c r="J102" i="3" s="1"/>
  <c r="P171" i="3"/>
  <c r="R180" i="3"/>
  <c r="BK127" i="4"/>
  <c r="J127" i="4"/>
  <c r="J100" i="4" s="1"/>
  <c r="T127" i="4"/>
  <c r="T158" i="4"/>
  <c r="BK126" i="5"/>
  <c r="J126" i="5" s="1"/>
  <c r="J98" i="5" s="1"/>
  <c r="T126" i="5"/>
  <c r="R134" i="5"/>
  <c r="P139" i="5"/>
  <c r="T139" i="5"/>
  <c r="T147" i="5"/>
  <c r="P158" i="5"/>
  <c r="BK167" i="5"/>
  <c r="J167" i="5" s="1"/>
  <c r="J103" i="5" s="1"/>
  <c r="BK171" i="5"/>
  <c r="J171" i="5"/>
  <c r="J104" i="5" s="1"/>
  <c r="R171" i="5"/>
  <c r="T126" i="6"/>
  <c r="BK135" i="6"/>
  <c r="J135" i="6" s="1"/>
  <c r="J101" i="6" s="1"/>
  <c r="T135" i="6"/>
  <c r="R140" i="6"/>
  <c r="R144" i="6"/>
  <c r="T152" i="6"/>
  <c r="BK124" i="7"/>
  <c r="J124" i="7" s="1"/>
  <c r="J98" i="7" s="1"/>
  <c r="P124" i="7"/>
  <c r="R124" i="7"/>
  <c r="T124" i="7"/>
  <c r="BK129" i="7"/>
  <c r="J129" i="7" s="1"/>
  <c r="J99" i="7" s="1"/>
  <c r="P129" i="7"/>
  <c r="R129" i="7"/>
  <c r="T129" i="7"/>
  <c r="BK136" i="7"/>
  <c r="J136" i="7"/>
  <c r="J100" i="7" s="1"/>
  <c r="P136" i="7"/>
  <c r="R136" i="7"/>
  <c r="T136" i="7"/>
  <c r="BK148" i="7"/>
  <c r="J148" i="7" s="1"/>
  <c r="J101" i="7" s="1"/>
  <c r="P148" i="7"/>
  <c r="R148" i="7"/>
  <c r="T148" i="7"/>
  <c r="BK152" i="7"/>
  <c r="J152" i="7" s="1"/>
  <c r="J102" i="7" s="1"/>
  <c r="P152" i="7"/>
  <c r="T152" i="7"/>
  <c r="E119" i="2"/>
  <c r="J123" i="2"/>
  <c r="F126" i="2"/>
  <c r="BF140" i="2"/>
  <c r="BF142" i="2"/>
  <c r="BF148" i="2"/>
  <c r="BF153" i="2"/>
  <c r="BF154" i="2"/>
  <c r="BF167" i="2"/>
  <c r="BF168" i="2"/>
  <c r="BF172" i="2"/>
  <c r="BF178" i="2"/>
  <c r="BF182" i="2"/>
  <c r="BF186" i="2"/>
  <c r="BF187" i="2"/>
  <c r="BF189" i="2"/>
  <c r="BF191" i="2"/>
  <c r="BF193" i="2"/>
  <c r="BF198" i="2"/>
  <c r="BF205" i="2"/>
  <c r="BF206" i="2"/>
  <c r="BF214" i="2"/>
  <c r="BF215" i="2"/>
  <c r="BF218" i="2"/>
  <c r="BF219" i="2"/>
  <c r="BF220" i="2"/>
  <c r="BF221" i="2"/>
  <c r="BF222" i="2"/>
  <c r="BF229" i="2"/>
  <c r="BK226" i="2"/>
  <c r="J226" i="2" s="1"/>
  <c r="J108" i="2" s="1"/>
  <c r="E85" i="3"/>
  <c r="J89" i="3"/>
  <c r="F121" i="3"/>
  <c r="BF137" i="3"/>
  <c r="BF140" i="3"/>
  <c r="BF142" i="3"/>
  <c r="BF145" i="3"/>
  <c r="BF148" i="3"/>
  <c r="BF149" i="3"/>
  <c r="BF153" i="3"/>
  <c r="BF155" i="3"/>
  <c r="BF164" i="3"/>
  <c r="BF168" i="3"/>
  <c r="BF172" i="3"/>
  <c r="BF176" i="3"/>
  <c r="BF179" i="3"/>
  <c r="BF131" i="4"/>
  <c r="BF139" i="4"/>
  <c r="BF146" i="4"/>
  <c r="BF148" i="4"/>
  <c r="BF151" i="4"/>
  <c r="BF152" i="4"/>
  <c r="BF163" i="4"/>
  <c r="BF165" i="4"/>
  <c r="BF171" i="4"/>
  <c r="BK170" i="4"/>
  <c r="J170" i="4" s="1"/>
  <c r="J102" i="4" s="1"/>
  <c r="J89" i="5"/>
  <c r="BF130" i="5"/>
  <c r="BF131" i="5"/>
  <c r="BF135" i="5"/>
  <c r="BF138" i="5"/>
  <c r="BF141" i="5"/>
  <c r="BF142" i="5"/>
  <c r="BF144" i="5"/>
  <c r="BF145" i="5"/>
  <c r="BF148" i="5"/>
  <c r="BF149" i="5"/>
  <c r="BF153" i="5"/>
  <c r="BF162" i="5"/>
  <c r="BF163" i="5"/>
  <c r="BF164" i="5"/>
  <c r="BF169" i="5"/>
  <c r="F92" i="6"/>
  <c r="BF127" i="6"/>
  <c r="BF128" i="6"/>
  <c r="BF133" i="6"/>
  <c r="BF134" i="6"/>
  <c r="BF153" i="6"/>
  <c r="BF154" i="6"/>
  <c r="BF155" i="6"/>
  <c r="BF156" i="6"/>
  <c r="J89" i="7"/>
  <c r="F92" i="7"/>
  <c r="BF127" i="7"/>
  <c r="BF134" i="7"/>
  <c r="BF137" i="7"/>
  <c r="BF126" i="7"/>
  <c r="BF128" i="7"/>
  <c r="BF130" i="7"/>
  <c r="BF131" i="7"/>
  <c r="BF132" i="7"/>
  <c r="BF136" i="2"/>
  <c r="BF138" i="2"/>
  <c r="BF139" i="2"/>
  <c r="BF143" i="2"/>
  <c r="BF144" i="2"/>
  <c r="BF146" i="2"/>
  <c r="BF147" i="2"/>
  <c r="BF151" i="2"/>
  <c r="BF152" i="2"/>
  <c r="BF155" i="2"/>
  <c r="BF156" i="2"/>
  <c r="BF159" i="2"/>
  <c r="BF160" i="2"/>
  <c r="BF164" i="2"/>
  <c r="BF165" i="2"/>
  <c r="BF169" i="2"/>
  <c r="BF171" i="2"/>
  <c r="BF173" i="2"/>
  <c r="BF179" i="2"/>
  <c r="BF180" i="2"/>
  <c r="BF183" i="2"/>
  <c r="BF184" i="2"/>
  <c r="BF190" i="2"/>
  <c r="BF194" i="2"/>
  <c r="BF196" i="2"/>
  <c r="BF197" i="2"/>
  <c r="BF199" i="2"/>
  <c r="BF200" i="2"/>
  <c r="BF203" i="2"/>
  <c r="BF204" i="2"/>
  <c r="BF208" i="2"/>
  <c r="BF213" i="2"/>
  <c r="BF217" i="2"/>
  <c r="BF225" i="2"/>
  <c r="BF227" i="2"/>
  <c r="BK210" i="2"/>
  <c r="J210" i="2" s="1"/>
  <c r="J106" i="2" s="1"/>
  <c r="BF127" i="3"/>
  <c r="BF129" i="3"/>
  <c r="BF130" i="3"/>
  <c r="BF132" i="3"/>
  <c r="BF133" i="3"/>
  <c r="BF134" i="3"/>
  <c r="BF135" i="3"/>
  <c r="BF138" i="3"/>
  <c r="BF141" i="3"/>
  <c r="BF144" i="3"/>
  <c r="BF146" i="3"/>
  <c r="BF150" i="3"/>
  <c r="BF156" i="3"/>
  <c r="BF159" i="3"/>
  <c r="BF160" i="3"/>
  <c r="BF167" i="3"/>
  <c r="BF170" i="3"/>
  <c r="BF173" i="3"/>
  <c r="BF174" i="3"/>
  <c r="BF177" i="3"/>
  <c r="BK152" i="3"/>
  <c r="J152" i="3" s="1"/>
  <c r="J100" i="3" s="1"/>
  <c r="J89" i="4"/>
  <c r="F92" i="4"/>
  <c r="BF128" i="4"/>
  <c r="BF129" i="4"/>
  <c r="BF130" i="4"/>
  <c r="BF132" i="4"/>
  <c r="BF134" i="4"/>
  <c r="BF136" i="4"/>
  <c r="BF137" i="4"/>
  <c r="BF138" i="4"/>
  <c r="BF140" i="4"/>
  <c r="BF141" i="4"/>
  <c r="BF143" i="4"/>
  <c r="BF145" i="4"/>
  <c r="BF147" i="4"/>
  <c r="BF150" i="4"/>
  <c r="BF153" i="4"/>
  <c r="BF154" i="4"/>
  <c r="BF155" i="4"/>
  <c r="BF157" i="4"/>
  <c r="BF164" i="4"/>
  <c r="BF169" i="4"/>
  <c r="BK124" i="4"/>
  <c r="BK123" i="4" s="1"/>
  <c r="E85" i="5"/>
  <c r="F121" i="5"/>
  <c r="BF133" i="5"/>
  <c r="BF137" i="5"/>
  <c r="BF143" i="5"/>
  <c r="BF146" i="5"/>
  <c r="BF152" i="5"/>
  <c r="BF154" i="5"/>
  <c r="BF156" i="5"/>
  <c r="BF159" i="5"/>
  <c r="BF161" i="5"/>
  <c r="BF165" i="5"/>
  <c r="BF166" i="5"/>
  <c r="BF172" i="5"/>
  <c r="BF173" i="5"/>
  <c r="BF175" i="5"/>
  <c r="BF176" i="5"/>
  <c r="E85" i="6"/>
  <c r="J89" i="6"/>
  <c r="BF136" i="6"/>
  <c r="BF138" i="6"/>
  <c r="BF139" i="6"/>
  <c r="BF143" i="6"/>
  <c r="BF145" i="6"/>
  <c r="BF147" i="6"/>
  <c r="BF150" i="6"/>
  <c r="BK129" i="6"/>
  <c r="J129" i="6" s="1"/>
  <c r="J99" i="6" s="1"/>
  <c r="E112" i="7"/>
  <c r="BF133" i="7"/>
  <c r="BF138" i="7"/>
  <c r="BF139" i="7"/>
  <c r="BF141" i="7"/>
  <c r="BF147" i="7"/>
  <c r="BF149" i="7"/>
  <c r="BF150" i="7"/>
  <c r="BF151" i="7"/>
  <c r="BF153" i="7"/>
  <c r="BF135" i="2"/>
  <c r="BF137" i="2"/>
  <c r="BF141" i="2"/>
  <c r="BF145" i="2"/>
  <c r="BF149" i="2"/>
  <c r="BF157" i="2"/>
  <c r="BF158" i="2"/>
  <c r="BF161" i="2"/>
  <c r="BF163" i="2"/>
  <c r="BF177" i="2"/>
  <c r="BF181" i="2"/>
  <c r="BF185" i="2"/>
  <c r="BF192" i="2"/>
  <c r="BF195" i="2"/>
  <c r="BF201" i="2"/>
  <c r="BF202" i="2"/>
  <c r="BF211" i="2"/>
  <c r="BF216" i="2"/>
  <c r="BF223" i="2"/>
  <c r="BF224" i="2"/>
  <c r="BK207" i="2"/>
  <c r="J207" i="2" s="1"/>
  <c r="J104" i="2" s="1"/>
  <c r="BF128" i="3"/>
  <c r="BF131" i="3"/>
  <c r="BF136" i="3"/>
  <c r="BF139" i="3"/>
  <c r="BF147" i="3"/>
  <c r="BF151" i="3"/>
  <c r="BF157" i="3"/>
  <c r="BF158" i="3"/>
  <c r="BF161" i="3"/>
  <c r="BF162" i="3"/>
  <c r="BF163" i="3"/>
  <c r="BF165" i="3"/>
  <c r="BF166" i="3"/>
  <c r="BF169" i="3"/>
  <c r="BF175" i="3"/>
  <c r="BF181" i="3"/>
  <c r="BK178" i="3"/>
  <c r="J178" i="3" s="1"/>
  <c r="J103" i="3" s="1"/>
  <c r="E85" i="4"/>
  <c r="BF125" i="4"/>
  <c r="BF133" i="4"/>
  <c r="BF135" i="4"/>
  <c r="BF142" i="4"/>
  <c r="BF144" i="4"/>
  <c r="BF149" i="4"/>
  <c r="BF156" i="4"/>
  <c r="BF159" i="4"/>
  <c r="BF160" i="4"/>
  <c r="BF161" i="4"/>
  <c r="BF162" i="4"/>
  <c r="BF166" i="4"/>
  <c r="BF167" i="4"/>
  <c r="BF168" i="4"/>
  <c r="BF127" i="5"/>
  <c r="BF128" i="5"/>
  <c r="BF129" i="5"/>
  <c r="BF132" i="5"/>
  <c r="BF136" i="5"/>
  <c r="BF140" i="5"/>
  <c r="BF150" i="5"/>
  <c r="BF151" i="5"/>
  <c r="BF155" i="5"/>
  <c r="BF157" i="5"/>
  <c r="BF160" i="5"/>
  <c r="BF168" i="5"/>
  <c r="BF170" i="5"/>
  <c r="BF174" i="5"/>
  <c r="BF177" i="5"/>
  <c r="BF130" i="6"/>
  <c r="BF132" i="6"/>
  <c r="BF137" i="6"/>
  <c r="BF141" i="6"/>
  <c r="BF142" i="6"/>
  <c r="BF146" i="6"/>
  <c r="BF148" i="6"/>
  <c r="BF149" i="6"/>
  <c r="BF151" i="6"/>
  <c r="BF125" i="7"/>
  <c r="BF135" i="7"/>
  <c r="BF140" i="7"/>
  <c r="BF142" i="7"/>
  <c r="BF143" i="7"/>
  <c r="BF144" i="7"/>
  <c r="BF145" i="7"/>
  <c r="BF146" i="7"/>
  <c r="BF154" i="7"/>
  <c r="BF155" i="7"/>
  <c r="F36" i="2"/>
  <c r="BC95" i="1" s="1"/>
  <c r="F35" i="4"/>
  <c r="BB97" i="1"/>
  <c r="F35" i="6"/>
  <c r="BB99" i="1" s="1"/>
  <c r="J33" i="7"/>
  <c r="AV100" i="1" s="1"/>
  <c r="F36" i="7"/>
  <c r="BC100" i="1" s="1"/>
  <c r="F37" i="3"/>
  <c r="BD96" i="1"/>
  <c r="F36" i="4"/>
  <c r="BC97" i="1" s="1"/>
  <c r="F37" i="2"/>
  <c r="BD95" i="1" s="1"/>
  <c r="F37" i="4"/>
  <c r="BD97" i="1" s="1"/>
  <c r="F35" i="5"/>
  <c r="BB98" i="1"/>
  <c r="F33" i="6"/>
  <c r="AZ99" i="1" s="1"/>
  <c r="F35" i="7"/>
  <c r="BB100" i="1" s="1"/>
  <c r="F33" i="3"/>
  <c r="AZ96" i="1" s="1"/>
  <c r="F33" i="5"/>
  <c r="AZ98" i="1" s="1"/>
  <c r="J33" i="2"/>
  <c r="AV95" i="1" s="1"/>
  <c r="F36" i="5"/>
  <c r="BC98" i="1" s="1"/>
  <c r="F37" i="6"/>
  <c r="BD99" i="1" s="1"/>
  <c r="F33" i="7"/>
  <c r="AZ100" i="1" s="1"/>
  <c r="J33" i="3"/>
  <c r="AV96" i="1" s="1"/>
  <c r="F33" i="4"/>
  <c r="AZ97" i="1" s="1"/>
  <c r="J33" i="6"/>
  <c r="AV99" i="1" s="1"/>
  <c r="F35" i="3"/>
  <c r="BB96" i="1" s="1"/>
  <c r="J33" i="4"/>
  <c r="AV97" i="1" s="1"/>
  <c r="F37" i="5"/>
  <c r="BD98" i="1" s="1"/>
  <c r="F35" i="2"/>
  <c r="BB95" i="1" s="1"/>
  <c r="J33" i="5"/>
  <c r="AV98" i="1" s="1"/>
  <c r="F33" i="2"/>
  <c r="AZ95" i="1" s="1"/>
  <c r="F36" i="3"/>
  <c r="BC96" i="1" s="1"/>
  <c r="F36" i="6"/>
  <c r="BC99" i="1" s="1"/>
  <c r="F37" i="7"/>
  <c r="BD100" i="1" s="1"/>
  <c r="T125" i="5" l="1"/>
  <c r="T124" i="5" s="1"/>
  <c r="R130" i="2"/>
  <c r="R129" i="2"/>
  <c r="P125" i="6"/>
  <c r="P124" i="6" s="1"/>
  <c r="AU99" i="1" s="1"/>
  <c r="P125" i="5"/>
  <c r="P124" i="5" s="1"/>
  <c r="AU98" i="1" s="1"/>
  <c r="R125" i="3"/>
  <c r="R124" i="3"/>
  <c r="R123" i="7"/>
  <c r="R122" i="7" s="1"/>
  <c r="P123" i="7"/>
  <c r="P122" i="7" s="1"/>
  <c r="AU100" i="1" s="1"/>
  <c r="T126" i="4"/>
  <c r="T122" i="4" s="1"/>
  <c r="BK130" i="2"/>
  <c r="J130" i="2" s="1"/>
  <c r="J97" i="2" s="1"/>
  <c r="R125" i="6"/>
  <c r="R124" i="6"/>
  <c r="P126" i="4"/>
  <c r="P122" i="4" s="1"/>
  <c r="AU97" i="1" s="1"/>
  <c r="T130" i="2"/>
  <c r="T129" i="2" s="1"/>
  <c r="T123" i="7"/>
  <c r="T122" i="7"/>
  <c r="T125" i="6"/>
  <c r="T124" i="6" s="1"/>
  <c r="P130" i="2"/>
  <c r="P129" i="2" s="1"/>
  <c r="AU95" i="1" s="1"/>
  <c r="R125" i="5"/>
  <c r="R124" i="5" s="1"/>
  <c r="P125" i="3"/>
  <c r="P124" i="3" s="1"/>
  <c r="AU96" i="1" s="1"/>
  <c r="J131" i="2"/>
  <c r="J98" i="2" s="1"/>
  <c r="J123" i="4"/>
  <c r="J97" i="4" s="1"/>
  <c r="J124" i="4"/>
  <c r="J98" i="4"/>
  <c r="BK126" i="4"/>
  <c r="J126" i="4" s="1"/>
  <c r="J99" i="4" s="1"/>
  <c r="BK125" i="6"/>
  <c r="J125" i="6" s="1"/>
  <c r="J97" i="6" s="1"/>
  <c r="BK123" i="7"/>
  <c r="J123" i="7" s="1"/>
  <c r="J97" i="7" s="1"/>
  <c r="BK209" i="2"/>
  <c r="J209" i="2" s="1"/>
  <c r="J105" i="2" s="1"/>
  <c r="BK125" i="3"/>
  <c r="J125" i="3" s="1"/>
  <c r="J97" i="3" s="1"/>
  <c r="BK125" i="5"/>
  <c r="J125" i="5"/>
  <c r="J97" i="5" s="1"/>
  <c r="F34" i="3"/>
  <c r="BA96" i="1" s="1"/>
  <c r="J34" i="6"/>
  <c r="AW99" i="1" s="1"/>
  <c r="AT99" i="1" s="1"/>
  <c r="J34" i="7"/>
  <c r="AW100" i="1" s="1"/>
  <c r="AT100" i="1" s="1"/>
  <c r="F34" i="5"/>
  <c r="BA98" i="1" s="1"/>
  <c r="BC94" i="1"/>
  <c r="W32" i="1" s="1"/>
  <c r="J34" i="5"/>
  <c r="AW98" i="1" s="1"/>
  <c r="AT98" i="1" s="1"/>
  <c r="BB94" i="1"/>
  <c r="W31" i="1" s="1"/>
  <c r="J34" i="3"/>
  <c r="AW96" i="1" s="1"/>
  <c r="AT96" i="1" s="1"/>
  <c r="F34" i="6"/>
  <c r="BA99" i="1" s="1"/>
  <c r="AZ94" i="1"/>
  <c r="AV94" i="1" s="1"/>
  <c r="AK29" i="1" s="1"/>
  <c r="BD94" i="1"/>
  <c r="W33" i="1" s="1"/>
  <c r="J34" i="2"/>
  <c r="AW95" i="1" s="1"/>
  <c r="AT95" i="1" s="1"/>
  <c r="J34" i="4"/>
  <c r="AW97" i="1" s="1"/>
  <c r="AT97" i="1" s="1"/>
  <c r="F34" i="2"/>
  <c r="BA95" i="1" s="1"/>
  <c r="F34" i="4"/>
  <c r="BA97" i="1" s="1"/>
  <c r="F34" i="7"/>
  <c r="BA100" i="1" s="1"/>
  <c r="BK122" i="4" l="1"/>
  <c r="J122" i="4" s="1"/>
  <c r="J30" i="4" s="1"/>
  <c r="AG97" i="1" s="1"/>
  <c r="AN97" i="1" s="1"/>
  <c r="BK129" i="2"/>
  <c r="J129" i="2" s="1"/>
  <c r="J30" i="2" s="1"/>
  <c r="AG95" i="1" s="1"/>
  <c r="AN95" i="1" s="1"/>
  <c r="BK124" i="3"/>
  <c r="J124" i="3" s="1"/>
  <c r="J96" i="3" s="1"/>
  <c r="BK124" i="6"/>
  <c r="J124" i="6" s="1"/>
  <c r="J30" i="6" s="1"/>
  <c r="AG99" i="1" s="1"/>
  <c r="AN99" i="1" s="1"/>
  <c r="BK124" i="5"/>
  <c r="J124" i="5"/>
  <c r="J96" i="5" s="1"/>
  <c r="BK122" i="7"/>
  <c r="J122" i="7" s="1"/>
  <c r="J96" i="7" s="1"/>
  <c r="BA94" i="1"/>
  <c r="W30" i="1" s="1"/>
  <c r="AU94" i="1"/>
  <c r="AX94" i="1"/>
  <c r="W29" i="1"/>
  <c r="AY94" i="1"/>
  <c r="J39" i="2" l="1"/>
  <c r="J96" i="2"/>
  <c r="J96" i="6"/>
  <c r="J39" i="4"/>
  <c r="J96" i="4"/>
  <c r="J39" i="6"/>
  <c r="J30" i="3"/>
  <c r="AG96" i="1" s="1"/>
  <c r="AN96" i="1" s="1"/>
  <c r="J30" i="5"/>
  <c r="AG98" i="1" s="1"/>
  <c r="AN98" i="1" s="1"/>
  <c r="AW94" i="1"/>
  <c r="AK30" i="1" s="1"/>
  <c r="J30" i="7"/>
  <c r="AG100" i="1" s="1"/>
  <c r="AN100" i="1" s="1"/>
  <c r="J39" i="5" l="1"/>
  <c r="J39" i="7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<sst xmlns="http://schemas.openxmlformats.org/spreadsheetml/2006/main" count="5010" uniqueCount="941">
  <si>
    <t>Export Komplet</t>
  </si>
  <si>
    <t/>
  </si>
  <si>
    <t>2.0</t>
  </si>
  <si>
    <t>False</t>
  </si>
  <si>
    <t>{d48e69ad-9785-485f-bf76-f7f12dca4a3f}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</si>
  <si>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</si>
  <si>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</si>
  <si>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</si>
  <si>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</si>
  <si>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</si>
  <si>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</si>
  <si>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</si>
  <si>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ren2001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</si>
  <si>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</si>
  <si>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</si>
  <si>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športového areálu Slávia - futbal.ihrisko z umelou trávou č.6</t>
  </si>
  <si>
    <t>JKSO:</t>
  </si>
  <si>
    <t>KS:</t>
  </si>
  <si>
    <t>Miesto:</t>
  </si>
  <si>
    <t>Trnava</t>
  </si>
  <si>
    <t>Dátum:</t>
  </si>
  <si>
    <t>12. 8. 2020</t>
  </si>
  <si>
    <t>Objednávateľ:</t>
  </si>
  <si>
    <t>IČO:</t>
  </si>
  <si>
    <t>Mesto Trnava, Trhová 3, 917 71 Trnava</t>
  </si>
  <si>
    <t>IČ DPH:</t>
  </si>
  <si>
    <t>Zhotoviteľ:</t>
  </si>
  <si>
    <t>Vyplň údaj</t>
  </si>
  <si>
    <t>Projektant:</t>
  </si>
  <si>
    <t>Ing. Dušan Krupala, 1443*A*1 Pozemné stavby</t>
  </si>
  <si>
    <t>True</t>
  </si>
  <si>
    <t>0,01</t>
  </si>
  <si>
    <t>Spracovateľ:</t>
  </si>
  <si>
    <t>Ing.Igor Janečka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</si>
  <si>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</si>
  <si>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</si>
  <si>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</si>
  <si>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</si>
  <si>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</si>
  <si>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</si>
  <si>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</si>
  <si>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</si>
  <si>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</si>
  <si>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</si>
  <si>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</si>
  <si>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</si>
  <si>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</si>
  <si>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</si>
  <si>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</si>
  <si>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</si>
  <si>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</si>
  <si>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</si>
  <si>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</si>
  <si>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</si>
  <si>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</si>
  <si>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</si>
  <si>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</si>
  <si>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</si>
  <si>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</si>
  <si>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</si>
  <si>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</si>
  <si>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</si>
  <si>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</si>
  <si>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</si>
  <si>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</si>
  <si>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</si>
  <si>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</si>
  <si>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</si>
  <si>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</si>
  <si>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</si>
  <si>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</si>
  <si>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</si>
  <si>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</si>
  <si>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</si>
  <si>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</si>
  <si>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</si>
  <si>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</si>
  <si>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</si>
  <si>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</si>
  <si>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</si>
  <si>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</si>
  <si>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Futbalové ihrisko s umelou trávou</t>
  </si>
  <si>
    <t>STA</t>
  </si>
  <si>
    <t>1</t>
  </si>
  <si>
    <t>{42b57207-9b12-4d32-adff-49c987b751d9}</t>
  </si>
  <si>
    <t>SO 02</t>
  </si>
  <si>
    <t xml:space="preserve"> Odvodnenie ihriska</t>
  </si>
  <si>
    <t>{460a4b37-1fff-4752-b5bf-d2089db25602}</t>
  </si>
  <si>
    <t>SO 03</t>
  </si>
  <si>
    <t>Osvetlenie</t>
  </si>
  <si>
    <t>{59e84992-d28e-4897-bbd7-0fa50602581c}</t>
  </si>
  <si>
    <t>SO 04.1</t>
  </si>
  <si>
    <t xml:space="preserve"> Distribučné rozvody NN</t>
  </si>
  <si>
    <t>{d95231d0-f52b-4496-a09b-39b1baf0c311}</t>
  </si>
  <si>
    <t>SO 04.2</t>
  </si>
  <si>
    <t>Elektrická káblová prípojka NN</t>
  </si>
  <si>
    <t>{b6a25e81-48c2-4b5d-849d-2c2826bcd926}</t>
  </si>
  <si>
    <t>TO 01</t>
  </si>
  <si>
    <t>Ochladzovanie umelej plochy</t>
  </si>
  <si>
    <t>{7047f966-2aae-416b-8370-0ca86fb80486}</t>
  </si>
  <si>
    <t>KRYCÍ LIST ROZPOČTU</t>
  </si>
  <si>
    <t>Objekt:</t>
  </si>
  <si>
    <t>SO 01 - Futbalové ihrisko s umelou trávou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</si>
  <si>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</si>
  <si>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</si>
  <si>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</si>
  <si>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</si>
  <si>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</si>
  <si>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</si>
  <si>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</si>
  <si>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</si>
  <si>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</si>
  <si>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   </t>
  </si>
  <si>
    <t xml:space="preserve">    5.1 - Umelé športové povrchy</t>
  </si>
  <si>
    <t xml:space="preserve">    9 - Ostatné konštrukcie a práce-búranie   </t>
  </si>
  <si>
    <t xml:space="preserve">    99 - Presun hmôt HSV</t>
  </si>
  <si>
    <t>PSV - Práce a dodávky PSV</t>
  </si>
  <si>
    <t xml:space="preserve">    763 - Konštrukcie - drevostavby</t>
  </si>
  <si>
    <t xml:space="preserve">    767 - Konštrukcie doplnkové kovové</t>
  </si>
  <si>
    <t xml:space="preserve">    783 - Nátery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</si>
  <si>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</si>
  <si>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</si>
  <si>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</si>
  <si>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</si>
  <si>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</si>
  <si>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</si>
  <si>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</si>
  <si>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</si>
  <si>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</si>
  <si>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</si>
  <si>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</si>
  <si>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</si>
  <si>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</si>
  <si>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</si>
  <si>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</si>
  <si>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</si>
  <si>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</si>
  <si>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</si>
  <si>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113208111.S</t>
  </si>
  <si>
    <t>Vytrhanie obrúb betonových, s vybúraním lôžka, záhonových,  -0,04000t</t>
  </si>
  <si>
    <t>m</t>
  </si>
  <si>
    <t>4</t>
  </si>
  <si>
    <t>2</t>
  </si>
  <si>
    <t>270779504</t>
  </si>
  <si>
    <t>121101113.S</t>
  </si>
  <si>
    <t>Odstránenie ornice s premiestn. na hromady, so zložením na vzdialenosť do 100 m a do 10000 m3</t>
  </si>
  <si>
    <t>m3</t>
  </si>
  <si>
    <t>-309593010</t>
  </si>
  <si>
    <t>3</t>
  </si>
  <si>
    <t>131201101.S</t>
  </si>
  <si>
    <t>Výkop nezapaženej jamy v hornine 3, do 100 m3</t>
  </si>
  <si>
    <t>1721457211</t>
  </si>
  <si>
    <t>131201109.S</t>
  </si>
  <si>
    <t>Hĺbenie nezapažených jám a zárezov. Príplatok za lepivosť horniny 3</t>
  </si>
  <si>
    <t>2069657002</t>
  </si>
  <si>
    <t>5</t>
  </si>
  <si>
    <t>132201101.S</t>
  </si>
  <si>
    <t>Výkop ryhy do šírky 600 mm v horn.3 do 100 m3</t>
  </si>
  <si>
    <t>-1210928383</t>
  </si>
  <si>
    <t>6</t>
  </si>
  <si>
    <t>132201109.S</t>
  </si>
  <si>
    <t>Príplatok k cene za lepivosť pri hĺbení rýh šírky do 600 mm zapažených i nezapažených s urovnaním dna v hornine 3</t>
  </si>
  <si>
    <t>-2039325895</t>
  </si>
  <si>
    <t>7</t>
  </si>
  <si>
    <t>133201201.S</t>
  </si>
  <si>
    <t>Výkop šachty nezapaženej, hornina 3 do 100 m3</t>
  </si>
  <si>
    <t>-619766793</t>
  </si>
  <si>
    <t>8</t>
  </si>
  <si>
    <t>133201209.S</t>
  </si>
  <si>
    <t>Príplatok k cenám za lepivosť horniny tr.3</t>
  </si>
  <si>
    <t>-759678634</t>
  </si>
  <si>
    <t>9</t>
  </si>
  <si>
    <t>162301142.S</t>
  </si>
  <si>
    <t>Vodorovné premiestnenie výkopku po spevnenej ceste z horniny tr.1-4, nad 1000 do 10000 m3 na vzdialenosť do 1000 m</t>
  </si>
  <si>
    <t>231912049</t>
  </si>
  <si>
    <t>10</t>
  </si>
  <si>
    <t>162501102.S</t>
  </si>
  <si>
    <t>Vodorovné premiestnenie výkopku po spevnenej ceste z horniny tr.1-4, do 100 m3 na vzdialenosť do 3000 m</t>
  </si>
  <si>
    <t>-1228377080</t>
  </si>
  <si>
    <t>11</t>
  </si>
  <si>
    <t>162501105.S</t>
  </si>
  <si>
    <t>príplatok k cene za každých ďalšich a začatých 1000 m (4x)</t>
  </si>
  <si>
    <t>-2146130326</t>
  </si>
  <si>
    <t>12</t>
  </si>
  <si>
    <t>171201203.S</t>
  </si>
  <si>
    <t>Uloženie sypaniny na skládky nad 1000 do 10000 m3</t>
  </si>
  <si>
    <t>-1460041689</t>
  </si>
  <si>
    <t>13</t>
  </si>
  <si>
    <t>171209002.S</t>
  </si>
  <si>
    <t>Poplatok za skladovanie - zemina a kamenivo (17 05) ostatné</t>
  </si>
  <si>
    <t>t</t>
  </si>
  <si>
    <t>1758663050</t>
  </si>
  <si>
    <t>14</t>
  </si>
  <si>
    <t>171209002.R</t>
  </si>
  <si>
    <t>Poplatok za skladovanie - zemina a kamenivo (17 05) ostatné - poplatok obci</t>
  </si>
  <si>
    <t>2057745784</t>
  </si>
  <si>
    <t>15</t>
  </si>
  <si>
    <t>181101101.S</t>
  </si>
  <si>
    <t>Úprava pláne v zárezoch v hornine 1-4 bez zhutnenia</t>
  </si>
  <si>
    <t>m2</t>
  </si>
  <si>
    <t>2140031557</t>
  </si>
  <si>
    <t>Zakladanie</t>
  </si>
  <si>
    <t>16</t>
  </si>
  <si>
    <t>215901101.S</t>
  </si>
  <si>
    <t>Zhutnenie podložia z rastlej horniny 1 až 4 pod násypy, z hornina súdržných do 92 % PS a nesúdržných</t>
  </si>
  <si>
    <t>-1213169540</t>
  </si>
  <si>
    <t>17</t>
  </si>
  <si>
    <t>271533001.S</t>
  </si>
  <si>
    <t>Násyp pod základové konštrukcie so zhutnením z  kameniva hrubého drveného fr.32-63 mm</t>
  </si>
  <si>
    <t>-1391378885</t>
  </si>
  <si>
    <t>18</t>
  </si>
  <si>
    <t>272353131.R</t>
  </si>
  <si>
    <t>Debnenie kotevného otvoru s prierezom do 0,10 m2, hĺbky do 1,00 m, vrátane osadenia kotevného púzdra  d=110mm</t>
  </si>
  <si>
    <t>ks</t>
  </si>
  <si>
    <t>-2018458336</t>
  </si>
  <si>
    <t>19</t>
  </si>
  <si>
    <t>272353151.R</t>
  </si>
  <si>
    <t>Debnenie kotevného otvoru s prierezom do 0,25 m2, hĺbky do 1,00 m , vrátane osadenia kotevného púzdra  d=300mm</t>
  </si>
  <si>
    <t>-1490874938</t>
  </si>
  <si>
    <t>278311211.S</t>
  </si>
  <si>
    <t>Zálievka kotevných otvorov z betónu prostého, vodostavebného C 30/37, objem 1 otvoru do 0,02 m3</t>
  </si>
  <si>
    <t>-1099344940</t>
  </si>
  <si>
    <t>21</t>
  </si>
  <si>
    <t>275313521.S</t>
  </si>
  <si>
    <t>Betón základových pätiek, prostý tr. C 12/15</t>
  </si>
  <si>
    <t>-1830516336</t>
  </si>
  <si>
    <t>22</t>
  </si>
  <si>
    <t>275321312.S</t>
  </si>
  <si>
    <t>Betón základových pätiek, železový (bez výstuže), tr. C 20/25</t>
  </si>
  <si>
    <t>-1579637808</t>
  </si>
  <si>
    <t>23</t>
  </si>
  <si>
    <t>275351215.S</t>
  </si>
  <si>
    <t>Debnenie stien základových pätiek, zhotovenie-dielce</t>
  </si>
  <si>
    <t>-1832302220</t>
  </si>
  <si>
    <t>24</t>
  </si>
  <si>
    <t>275351216.S</t>
  </si>
  <si>
    <t>Debnenie stien základovýcb pätiek, odstránenie-dielce</t>
  </si>
  <si>
    <t>1620678724</t>
  </si>
  <si>
    <t>25</t>
  </si>
  <si>
    <t>275361821.S</t>
  </si>
  <si>
    <t>Výstuž základových pätiek z ocele B500 (10505)</t>
  </si>
  <si>
    <t>441732737</t>
  </si>
  <si>
    <t>26</t>
  </si>
  <si>
    <t>279000021.R</t>
  </si>
  <si>
    <t>Stavebná úprava základu pre osvetlenie- otvory resp. chráničky pre vstup a výstup el. káblov, uzemňovací zvod a otvor pre odvod vody</t>
  </si>
  <si>
    <t>-1178048008</t>
  </si>
  <si>
    <t>Zvislé a kompletné konštrukcie</t>
  </si>
  <si>
    <t>27</t>
  </si>
  <si>
    <t>338171221.S</t>
  </si>
  <si>
    <t>Osadzovanie stĺpika pre pletivové panelové ploty s výškou nad 2 m zaliatim cementovou maltou do vynechaných otvorov</t>
  </si>
  <si>
    <t>-1692782246</t>
  </si>
  <si>
    <t>28</t>
  </si>
  <si>
    <t>M</t>
  </si>
  <si>
    <t>553510030801</t>
  </si>
  <si>
    <t>Stĺpik ZN+RAL 6005, výška: 5850 mm; priemer: 60x60x3 mm; materiál: ZN+RAL6005</t>
  </si>
  <si>
    <t>588797841</t>
  </si>
  <si>
    <t>29</t>
  </si>
  <si>
    <t>553510030802</t>
  </si>
  <si>
    <t>Stĺpik ZN+RAL 6005, výška: 5850 mm; priemer: 80x80x3 mm; materiál: ZN+RAL6005</t>
  </si>
  <si>
    <t>260524814</t>
  </si>
  <si>
    <t xml:space="preserve">Komunikácie   </t>
  </si>
  <si>
    <t>30</t>
  </si>
  <si>
    <t>564210123.R</t>
  </si>
  <si>
    <t>Podklad z kameniva drveného, trieda A,  fr. 0-4 mm s rozprestretím, vlhčením a zhutnením do hr. 20 mm, plochy nad 1000 m2</t>
  </si>
  <si>
    <t>-348304797</t>
  </si>
  <si>
    <t>31</t>
  </si>
  <si>
    <t>564201111.R</t>
  </si>
  <si>
    <t>Podklad alebo podsyp z kameniva drveného, trieda A, fr.4-8mm, s vlhčením a zhutnením, po zhutnení hr. 30 mm</t>
  </si>
  <si>
    <t>855031267</t>
  </si>
  <si>
    <t>32</t>
  </si>
  <si>
    <t>564710111.S</t>
  </si>
  <si>
    <t>Podklad alebo kryt z kameniva hrubého drveného veľ. 8-16 mm s rozprestretím a zhutnením hr. 50 mm</t>
  </si>
  <si>
    <t>338025674</t>
  </si>
  <si>
    <t>33</t>
  </si>
  <si>
    <t>564761111.S</t>
  </si>
  <si>
    <t>Podklad alebo kryt z kameniva hrubého drveného veľ. 32-63 mm s rozprestretím a zhutnením hr. 200 mm</t>
  </si>
  <si>
    <t>-1135636198</t>
  </si>
  <si>
    <t>34</t>
  </si>
  <si>
    <t>596811323.S</t>
  </si>
  <si>
    <t>Kladenie betónovej dlažby s vyplnením škár do lôžka z kameniva, veľ. do 0,25 m2 plochy nad 300 m2</t>
  </si>
  <si>
    <t>-1442038430</t>
  </si>
  <si>
    <t>35</t>
  </si>
  <si>
    <t>592460014500.S</t>
  </si>
  <si>
    <t>Platňa betónová, rozmer 500x500x50 mm, prírodná</t>
  </si>
  <si>
    <t>1197644157</t>
  </si>
  <si>
    <t>5.1</t>
  </si>
  <si>
    <t>Umelé športové povrchy</t>
  </si>
  <si>
    <t>36</t>
  </si>
  <si>
    <t>589100011.R</t>
  </si>
  <si>
    <t>Gumový granulát na pružnú gumovú vrstvu v minimálnom  množstve min. 16kg/m2 , SBR čierny, balený v BIG BAGOCH, zrnitosť 4,0-8,0mm, vrátane dopravy</t>
  </si>
  <si>
    <t>-1465645881</t>
  </si>
  <si>
    <t>37</t>
  </si>
  <si>
    <t>589100012.R</t>
  </si>
  <si>
    <t>Polyuretánové lepidlo na pružnú gumovú vrstvu (min. 11% s celkovej hmotnosti na m2, 1,76kg/m2),  vrátane dopravy</t>
  </si>
  <si>
    <t>kg</t>
  </si>
  <si>
    <t>1928341838</t>
  </si>
  <si>
    <t>38</t>
  </si>
  <si>
    <t>589100013.R</t>
  </si>
  <si>
    <t>Montáž - športový povrch podkladný (napr.Conipur EL alebo Polytan EL), jednovrstvový hrúbky 25mm, zmes SBR, lepidla</t>
  </si>
  <si>
    <t>-1157592529</t>
  </si>
  <si>
    <t>39</t>
  </si>
  <si>
    <t>589100014.R</t>
  </si>
  <si>
    <t>Umelý trávnik III.generácie , dĺžka vlákna min.  40mm, určený na futbalové plochy (trávnik musí byť zložený s celých roliek), vrátane dopravy (2% rezerva, zostatok umelej trávy zostane objednávateľovi na prípadnú potrebu opráv)</t>
  </si>
  <si>
    <t>-2122600698</t>
  </si>
  <si>
    <t>40</t>
  </si>
  <si>
    <t>589100015.R</t>
  </si>
  <si>
    <t>D+M Čiarovanie ihriska (viď.situácia podľa PD)</t>
  </si>
  <si>
    <t>2054581215</t>
  </si>
  <si>
    <t>41</t>
  </si>
  <si>
    <t>589100016.R</t>
  </si>
  <si>
    <t>Montážny materiál: podlepovacie pásky šírky 30mm na spoje 3000m , vrátane dopravy</t>
  </si>
  <si>
    <t>-1190914787</t>
  </si>
  <si>
    <t>42</t>
  </si>
  <si>
    <t>589100017.R</t>
  </si>
  <si>
    <t>Montážny materiál:  dvozložkové lepidlo spotreba 500-550g na m dĺžky pásky šírky 30cm (napr. STAUF R201, STAUF R202 alebo ekvivalent), vrátane dopravy</t>
  </si>
  <si>
    <t>903158303</t>
  </si>
  <si>
    <t>43</t>
  </si>
  <si>
    <t>589100018.R</t>
  </si>
  <si>
    <t>Kremičitý piesok - zásyp v množstve min.16kg/m2 sušený, triedený, balený v BIG BAGOCH po 1,0t zrnitosť min.0,6-1,0mm až po  0,3-1,4mm, vrátane dopravy</t>
  </si>
  <si>
    <t>1434922718</t>
  </si>
  <si>
    <t>44</t>
  </si>
  <si>
    <t>589100019.R</t>
  </si>
  <si>
    <t>Gumový granulát - zásyp v  množstve min. 8kg/m2 , EPDM čierny, balený v BIG BAGOCH,  zrnitosť 1,0-2,5mm, vrátane dopravy</t>
  </si>
  <si>
    <t>1034487624</t>
  </si>
  <si>
    <t>45</t>
  </si>
  <si>
    <t>589100020.R</t>
  </si>
  <si>
    <t>Montáž umelej trávy III.generácie vrátane zapracovania zásypov piesku a granulátu</t>
  </si>
  <si>
    <t>-896371499</t>
  </si>
  <si>
    <t>46</t>
  </si>
  <si>
    <t>589100021.R</t>
  </si>
  <si>
    <t>Certifikácia nezávislou skúšobňou FIFA, vrátane nákladov na zabezpečenie certifikácie a odovzdania výsledného úspešného certifikátu na požadované parametre FIFA QUALITY Pro</t>
  </si>
  <si>
    <t>kpl</t>
  </si>
  <si>
    <t>-1418823724</t>
  </si>
  <si>
    <t xml:space="preserve">Ostatné konštrukcie a práce-búranie   </t>
  </si>
  <si>
    <t>47</t>
  </si>
  <si>
    <t>916561112.S</t>
  </si>
  <si>
    <t>Osadenie záhonového alebo parkového obrubníka betón., do lôžka z bet. pros. tr. C 16/20 s bočnou oporou</t>
  </si>
  <si>
    <t>-422661889</t>
  </si>
  <si>
    <t>48</t>
  </si>
  <si>
    <t>592170001500.S</t>
  </si>
  <si>
    <t>Obrubník parkový, lxšxv 1000x50x200 mm, farebný</t>
  </si>
  <si>
    <t>-223137447</t>
  </si>
  <si>
    <t>49</t>
  </si>
  <si>
    <t>936104101.R</t>
  </si>
  <si>
    <t>Striedačka  mobilná   pre 13 osôb</t>
  </si>
  <si>
    <t>2101088129</t>
  </si>
  <si>
    <t>50</t>
  </si>
  <si>
    <t>941942001.S</t>
  </si>
  <si>
    <t>Montáž lešenia rámového systémového s podlahami šírky do 0,75 m, výšky do 10 m</t>
  </si>
  <si>
    <t>296036012</t>
  </si>
  <si>
    <t>51</t>
  </si>
  <si>
    <t>941942801.S</t>
  </si>
  <si>
    <t>Demontáž lešenia rámového systémového s podlahami šírky do 0,75 m, výšky do 10 m</t>
  </si>
  <si>
    <t>16712049</t>
  </si>
  <si>
    <t>52</t>
  </si>
  <si>
    <t>941942901.S</t>
  </si>
  <si>
    <t>Príplatok za prvý a každý ďalší i začatý týždeň použitia lešenia rámového systémového šírky do 0,75 m, výšky do 10 m</t>
  </si>
  <si>
    <t>-1554262364</t>
  </si>
  <si>
    <t>53</t>
  </si>
  <si>
    <t>953942728.S</t>
  </si>
  <si>
    <t>Osadenie zástavovej žrde, bez dodania do vynechaných, alebo vysekaných káps (bez dodávky) so zaliatím cementovou maltou</t>
  </si>
  <si>
    <t>365944951</t>
  </si>
  <si>
    <t>54</t>
  </si>
  <si>
    <t>553000000010</t>
  </si>
  <si>
    <t>Zástavka rohová, kĺbová vr. púzdra</t>
  </si>
  <si>
    <t>-1800584585</t>
  </si>
  <si>
    <t>55</t>
  </si>
  <si>
    <t>959947111.R</t>
  </si>
  <si>
    <t>Osadenie futbalovej brány rozmerov 7,32x2,44x2m s výpletom do pripraveného základu</t>
  </si>
  <si>
    <t>2133565409</t>
  </si>
  <si>
    <t>56</t>
  </si>
  <si>
    <t>5534370100</t>
  </si>
  <si>
    <t>Bránka futbalová rozmerov 7,32x2,44x2m s príslušenstvom - výplet, osadzovacie prvky ...</t>
  </si>
  <si>
    <t>613574945</t>
  </si>
  <si>
    <t>57</t>
  </si>
  <si>
    <t>961043111.S</t>
  </si>
  <si>
    <t>Búranie základov alebo vybúranie otvorov z betónu prostého alebo preloženého kameňom,  -2,20000t</t>
  </si>
  <si>
    <t>1536143898</t>
  </si>
  <si>
    <t>58</t>
  </si>
  <si>
    <t>969021121.R</t>
  </si>
  <si>
    <t>Odstránenie jestvujúceho zavlažovacieho systému,  -5,000t</t>
  </si>
  <si>
    <t>sbr</t>
  </si>
  <si>
    <t>199934698</t>
  </si>
  <si>
    <t>59</t>
  </si>
  <si>
    <t>979081111.S</t>
  </si>
  <si>
    <t>Odvoz sutiny a vybúraných hmôt na skládku do 1 km</t>
  </si>
  <si>
    <t>1809628946</t>
  </si>
  <si>
    <t>60</t>
  </si>
  <si>
    <t>979081121.S</t>
  </si>
  <si>
    <t>Odvoz sutiny a vybúraných hmôt na skládku za každý ďalší 1 km (6x)</t>
  </si>
  <si>
    <t>-2103982087</t>
  </si>
  <si>
    <t>61</t>
  </si>
  <si>
    <t>979082111.S</t>
  </si>
  <si>
    <t>Vnútrostavenisková doprava sutiny a vybúraných hmôt do 10 m</t>
  </si>
  <si>
    <t>1846523661</t>
  </si>
  <si>
    <t>62</t>
  </si>
  <si>
    <t>979082121.S</t>
  </si>
  <si>
    <t>Vnútrostavenisková doprava sutiny a vybúraných hmôt za každých ďalších 5 m (18x)</t>
  </si>
  <si>
    <t>-749763760</t>
  </si>
  <si>
    <t>63</t>
  </si>
  <si>
    <t>979089012.R</t>
  </si>
  <si>
    <t>Poplatok za skladovanie - betón, tehly, dlaždice (17 01) ostatné - poplatok obci</t>
  </si>
  <si>
    <t>1520632824</t>
  </si>
  <si>
    <t>64</t>
  </si>
  <si>
    <t>979089012.S</t>
  </si>
  <si>
    <t>Poplatok za skladovanie - betón, tehly, dlaždice (17 01) ostatné</t>
  </si>
  <si>
    <t>-1081380273</t>
  </si>
  <si>
    <t>99</t>
  </si>
  <si>
    <t>Presun hmôt HSV</t>
  </si>
  <si>
    <t>65</t>
  </si>
  <si>
    <t>998222012.S</t>
  </si>
  <si>
    <t>Presun hmôt na spevnených plochách s krytom z kameniva (8233, 8235) pre akékoľvek dľžky</t>
  </si>
  <si>
    <t>1552459503</t>
  </si>
  <si>
    <t>PSV</t>
  </si>
  <si>
    <t>Práce a dodávky PSV</t>
  </si>
  <si>
    <t>763</t>
  </si>
  <si>
    <t>Konštrukcie - drevostavby</t>
  </si>
  <si>
    <t>66</t>
  </si>
  <si>
    <t>763750100.R</t>
  </si>
  <si>
    <t>D+M vyvýšenia pre kameramana</t>
  </si>
  <si>
    <t>1472600042</t>
  </si>
  <si>
    <t>767</t>
  </si>
  <si>
    <t>Konštrukcie doplnkové kovové</t>
  </si>
  <si>
    <t>67</t>
  </si>
  <si>
    <t>767911130.R</t>
  </si>
  <si>
    <t>Montáž ochrannej siete</t>
  </si>
  <si>
    <t>1756678592</t>
  </si>
  <si>
    <t>68</t>
  </si>
  <si>
    <t>111111</t>
  </si>
  <si>
    <t>Ochranná sieť za futbalovú bránu z PP 120x120 mm,. Rozmery 5 x 24 m</t>
  </si>
  <si>
    <t>-399324737</t>
  </si>
  <si>
    <t>69</t>
  </si>
  <si>
    <t>767914160.S</t>
  </si>
  <si>
    <t>Montáž oplotenia panelového z pletiva na stĺpiky výšky nad 2,2 m</t>
  </si>
  <si>
    <t>-334353714</t>
  </si>
  <si>
    <t>70</t>
  </si>
  <si>
    <t>553510025301</t>
  </si>
  <si>
    <t>Panelové oplotenie - 2D; Šírka: 2510 mm; Výška: 1030 mm; Priemer drôtu : vodorovný 6,0 mm; zvislý 5,0 mm; Oko: 50 x 200Panelové oplotenie - 2D; Šírka: 2510 mm; Výška: 1030 mm; Priemer drôtu : vodorovný 6,0 mm; zvislý 5,0 mm; Oko: 50 x 200, mat.Zn+RAL</t>
  </si>
  <si>
    <t>-1407656223</t>
  </si>
  <si>
    <t>71</t>
  </si>
  <si>
    <t>553510025302</t>
  </si>
  <si>
    <t>Panelové oplotenie - 3D; Šírka: 2510 mm; Výška: 1960 mm; Priemer drôtu : vodorovný 6,0 mm; zvislý 5,0 mm; Oko: 50 x 200Panelové oplotenie - 2D; Šírka: 2510 mm; Výška: 1030 mm; Priemer drôtu : vodorovný 6,0 mm; zvislý 5,0 mm; Oko: 50 x 200, mat.Zn+RAL</t>
  </si>
  <si>
    <t>218174628</t>
  </si>
  <si>
    <t>72</t>
  </si>
  <si>
    <t>767920020.S</t>
  </si>
  <si>
    <t>Montáž vrát a vrátok k panelovému oploteniu osadzovaných na stĺpiky oceľové, s plochou jednotlivo nad 2 do 4 m2</t>
  </si>
  <si>
    <t>666457905</t>
  </si>
  <si>
    <t>73</t>
  </si>
  <si>
    <t>553510011171</t>
  </si>
  <si>
    <t xml:space="preserve">BRÁNKA OTVÁRAVÁ 1 krídlová, Rozmer : šírka 1000 x 2400 mm, Rozmer : šírka 1000 x 2400 mm,Stĺpik: 60 x 60 mm </t>
  </si>
  <si>
    <t>686356713</t>
  </si>
  <si>
    <t>74</t>
  </si>
  <si>
    <t>767920030.S</t>
  </si>
  <si>
    <t>Montáž vrát a vrátok k panelovému oploteniu osadzovaných na stĺpiky oceľové, s plochou jednotlivo nad 4 do 6 m2</t>
  </si>
  <si>
    <t>-1275001350</t>
  </si>
  <si>
    <t>75</t>
  </si>
  <si>
    <t>553510011111</t>
  </si>
  <si>
    <t xml:space="preserve">BRÁNKA OTVÁRAVÁ - 2krídlová, Rozmer : šírka 2500 x 2400 mm, Rozmer : šírka 2500 x 2400 mm,Stĺpik: 60 x 60 mm </t>
  </si>
  <si>
    <t>-1512007027</t>
  </si>
  <si>
    <t>76</t>
  </si>
  <si>
    <t>767914830.R</t>
  </si>
  <si>
    <t>Demontáž oplotenia rámového na oceľové stĺpiky, výšky 3m, vrátane brán a vrátok  -0,013500t</t>
  </si>
  <si>
    <t>266002419</t>
  </si>
  <si>
    <t>77</t>
  </si>
  <si>
    <t>767996801.S</t>
  </si>
  <si>
    <t>Demontáž ostatných doplnkov stavieb s hmotnosťou jednotlivých dielov konštrukcií do 50 kg,  -0,00100t</t>
  </si>
  <si>
    <t>1361127770</t>
  </si>
  <si>
    <t>78</t>
  </si>
  <si>
    <t>767996803.S</t>
  </si>
  <si>
    <t>Demontáž ostatných doplnkov stavieb s hmotnosťou jednotlivých dielov konšt. nad 100 do 250 kg,  -0,00100t</t>
  </si>
  <si>
    <t>1974154889</t>
  </si>
  <si>
    <t>79</t>
  </si>
  <si>
    <t>998767201.S</t>
  </si>
  <si>
    <t>Presun hmôt pre kovové stavebné doplnkové konštrukcie v objektoch výšky do 6 m</t>
  </si>
  <si>
    <t>%</t>
  </si>
  <si>
    <t>1038702865</t>
  </si>
  <si>
    <t>783</t>
  </si>
  <si>
    <t>Nátery</t>
  </si>
  <si>
    <t>80</t>
  </si>
  <si>
    <t>783271001</t>
  </si>
  <si>
    <t>Nátery kov.stav.doplnk.konštr. polyuretánové jednonásobné 2x s emailovaním.- 105μm</t>
  </si>
  <si>
    <t>-703835851</t>
  </si>
  <si>
    <t>VRN</t>
  </si>
  <si>
    <t>Vedľajšie rozpočtové náklady</t>
  </si>
  <si>
    <t>81</t>
  </si>
  <si>
    <t>000300012.S</t>
  </si>
  <si>
    <t>Geodetické práce - vykonávané pred , počas a po ukončení výstavby</t>
  </si>
  <si>
    <t>eur</t>
  </si>
  <si>
    <t>1024</t>
  </si>
  <si>
    <t>875425413</t>
  </si>
  <si>
    <t>82</t>
  </si>
  <si>
    <t>SO 02 -  Odvodnenie ihriska</t>
  </si>
  <si>
    <t xml:space="preserve">    2 - Zakladanie   </t>
  </si>
  <si>
    <t xml:space="preserve">    4 - Vodorovné konštrukcie</t>
  </si>
  <si>
    <t xml:space="preserve">    8 - Rúrové vedenie   </t>
  </si>
  <si>
    <t>553825776</t>
  </si>
  <si>
    <t>108873133</t>
  </si>
  <si>
    <t>132201201.S</t>
  </si>
  <si>
    <t>Výkop ryhy šírky 600-2000mm horn.3 do 100m3</t>
  </si>
  <si>
    <t>-1891478077</t>
  </si>
  <si>
    <t>132201209.S</t>
  </si>
  <si>
    <t>Príplatok k cenám za lepivosť pri hĺbení rýh š. nad 600 do 2 000 mm zapaž. i nezapažených, s urovnaním dna v hornine 3</t>
  </si>
  <si>
    <t>904699038</t>
  </si>
  <si>
    <t>-767865475</t>
  </si>
  <si>
    <t>151201102.S</t>
  </si>
  <si>
    <t>Paženie rýh pre podzemné vedenie, záťažné hĺbky do 4 m</t>
  </si>
  <si>
    <t>1593436527</t>
  </si>
  <si>
    <t>151201112.S</t>
  </si>
  <si>
    <t>Odstránenie paženia rýh pre podzemné vedenie, záťažné hĺbky do 4 m</t>
  </si>
  <si>
    <t>-1422249336</t>
  </si>
  <si>
    <t>162201102.S</t>
  </si>
  <si>
    <t>Vodorovné premiestnenie výkopku z horniny 1-4 nad 20-50m</t>
  </si>
  <si>
    <t>2145292630</t>
  </si>
  <si>
    <t>-761723953</t>
  </si>
  <si>
    <t>1298487702</t>
  </si>
  <si>
    <t>167101101.S</t>
  </si>
  <si>
    <t>Nakladanie neuľahnutého výkopku z hornín tr.1-4 do 100 m3</t>
  </si>
  <si>
    <t>-2142598261</t>
  </si>
  <si>
    <t>1335365831</t>
  </si>
  <si>
    <t>-1115815729</t>
  </si>
  <si>
    <t>174101001.S</t>
  </si>
  <si>
    <t>Zásyp sypaninou so zhutnením jám, šachiet, rýh, zárezov alebo okolo objektov do 100 m3</t>
  </si>
  <si>
    <t>-1604362424</t>
  </si>
  <si>
    <t>583410002000.S</t>
  </si>
  <si>
    <t>Kamenivo drvené hrubé frakcia 8-16 mm</t>
  </si>
  <si>
    <t>-479496930</t>
  </si>
  <si>
    <t>-1254312508</t>
  </si>
  <si>
    <t xml:space="preserve">Zakladanie   </t>
  </si>
  <si>
    <t>211561111.S</t>
  </si>
  <si>
    <t>Výplň odvodňovacieho rebra alebo trativodu do rýh kamenivom hrubým drveným frakcie 4-16 mm</t>
  </si>
  <si>
    <t>1789690492</t>
  </si>
  <si>
    <t>211971121.S</t>
  </si>
  <si>
    <t>Zhotov. oplášt. výplne z geotext. v ryhe alebo v záreze pri rozvinutej šírke oplášt. od 0 do 2, 5 m</t>
  </si>
  <si>
    <t>-308804509</t>
  </si>
  <si>
    <t>693110004500.S</t>
  </si>
  <si>
    <t>Geotextília polypropylénová netkaná 300 g/m2</t>
  </si>
  <si>
    <t>1636048782</t>
  </si>
  <si>
    <t>212532111.S</t>
  </si>
  <si>
    <t>Lôžko pre trativod z kameniva hrubého drveného frakcie 16-32 mm</t>
  </si>
  <si>
    <t>-1414625883</t>
  </si>
  <si>
    <t>212752125</t>
  </si>
  <si>
    <t>Trativody z flexodrenážnych rúr DN 100</t>
  </si>
  <si>
    <t>1577758641</t>
  </si>
  <si>
    <t>212752127</t>
  </si>
  <si>
    <t>Trativody z flexodrenážnych rúr DN 160</t>
  </si>
  <si>
    <t>1038734178</t>
  </si>
  <si>
    <t>2867103000</t>
  </si>
  <si>
    <t>Doplnky pre drenážne tvarovky  kolená, spojky</t>
  </si>
  <si>
    <t>1053266478</t>
  </si>
  <si>
    <t>1596748872</t>
  </si>
  <si>
    <t>Vodorovné konštrukcie</t>
  </si>
  <si>
    <t>451541111</t>
  </si>
  <si>
    <t>Lôžko pod potrubie, stoky a drobné objekty, v otvorenom výkope zo štrkodrvy 0-63 mm</t>
  </si>
  <si>
    <t>-136037848</t>
  </si>
  <si>
    <t xml:space="preserve">Rúrové vedenie   </t>
  </si>
  <si>
    <t>871266000</t>
  </si>
  <si>
    <t>Montáž kanalizačného PVC-U potrubia hladkého viacvrstvového DN 100</t>
  </si>
  <si>
    <t>-1831187283</t>
  </si>
  <si>
    <t>286110005901</t>
  </si>
  <si>
    <t xml:space="preserve">Rúra kanalizačná PVC-U gravitačná, hladká SN4 - KG, ML - viacvrstvová, DN 110, </t>
  </si>
  <si>
    <t>-1450007469</t>
  </si>
  <si>
    <t>871326004</t>
  </si>
  <si>
    <t>Montáž kanalizačného PVC-U potrubia hladkého viacvrstvového DN 160</t>
  </si>
  <si>
    <t>-1803624999</t>
  </si>
  <si>
    <t>286110006901</t>
  </si>
  <si>
    <t>Rúra kanalizačná PVC-U gravitačná, hladká SN4 - KG, ML - viacvrstvová, DN 160, dĺ. 5 m, WAVIN</t>
  </si>
  <si>
    <t>23463682</t>
  </si>
  <si>
    <t>877266000</t>
  </si>
  <si>
    <t>Montáž kanalizačného PVC-U kolena DN 100</t>
  </si>
  <si>
    <t>-689136379</t>
  </si>
  <si>
    <t>286510003400</t>
  </si>
  <si>
    <t>Koleno PVC-U, DN 110x45° hladká pre gravitačnú kanalizáciu KG potrubia, WAVIN</t>
  </si>
  <si>
    <t>-1042668131</t>
  </si>
  <si>
    <t>877326004</t>
  </si>
  <si>
    <t>Montáž kanalizačného PVC-U kolena DN 160</t>
  </si>
  <si>
    <t>844789101</t>
  </si>
  <si>
    <t>286510004400</t>
  </si>
  <si>
    <t>Koleno PVC-U, DN 160x45° hladká pre gravitačnú kanalizáciu KG potrubia, WAVIN</t>
  </si>
  <si>
    <t>-1390529878</t>
  </si>
  <si>
    <t>894810000</t>
  </si>
  <si>
    <t>Montáž PP revíznej kanalizačnej šachty priemeru 425 do výšky šachty 2 m s plastovým poklopom</t>
  </si>
  <si>
    <t>-736890709</t>
  </si>
  <si>
    <t>286610030000</t>
  </si>
  <si>
    <t xml:space="preserve">Drenážna šachta, dno DN 300, napojenie DN 160, bez lapača piesku, </t>
  </si>
  <si>
    <t>-1014576898</t>
  </si>
  <si>
    <t>895970003</t>
  </si>
  <si>
    <t>Montáž vsakovacieho bloku neinšpekčného 1200x600x600 mm vrátane geotextílie</t>
  </si>
  <si>
    <t>-213367774</t>
  </si>
  <si>
    <t>286650000300</t>
  </si>
  <si>
    <t xml:space="preserve">Vsakovací blok Drenblok DB60, 600x600x600 mm, pre vsakovanie dažďovej vody, PP, </t>
  </si>
  <si>
    <t>847653681</t>
  </si>
  <si>
    <t>2019391462</t>
  </si>
  <si>
    <t>895970100</t>
  </si>
  <si>
    <t>Montáž filtračnej šachty k systému vsakovacích blokov 425 do výšky 2m s plastovým poklopom</t>
  </si>
  <si>
    <t>476453324</t>
  </si>
  <si>
    <t>286610047800</t>
  </si>
  <si>
    <t>Filtračná šachta 425, výška 2m (možno skrátiť), bez poklopu,</t>
  </si>
  <si>
    <t>-858427342</t>
  </si>
  <si>
    <t>286620000600</t>
  </si>
  <si>
    <t xml:space="preserve">Plastový PP poklop A15 typ 425 na vlnovcovú šachtovú rúru, </t>
  </si>
  <si>
    <t>1182317908</t>
  </si>
  <si>
    <t>935141222.S</t>
  </si>
  <si>
    <t>Osadenie odvodňovacieho polymérbetónového žľabu univerzálneho s ochrannou hranou svetlej šírky 150 mm s roštom triedy A150</t>
  </si>
  <si>
    <t>-2055605988</t>
  </si>
  <si>
    <t>5923010054</t>
  </si>
  <si>
    <t>Odvodňovací líniový žľab v=100mm, l=1000mm A15</t>
  </si>
  <si>
    <t>1394855677</t>
  </si>
  <si>
    <t>935141223.S</t>
  </si>
  <si>
    <t>Osadenie odvodňovacieho polymérbetónového žľabu univerzálneho s ochrannou hranou svetlej šírky 150 mm s roštom triedy C 250</t>
  </si>
  <si>
    <t>451787923</t>
  </si>
  <si>
    <t>5923010227</t>
  </si>
  <si>
    <t>Odvodňovací žľab líniový v=100, l=1000mm C250</t>
  </si>
  <si>
    <t>-617648874</t>
  </si>
  <si>
    <t>935141292.S</t>
  </si>
  <si>
    <t>Osadenie vpustu vrátane kalového koša pre odvodňovací polymérbetónový žľab univerzálny s ochrannou hranou svetlej šírky 150 mm</t>
  </si>
  <si>
    <t>1767044882</t>
  </si>
  <si>
    <t>5923010090</t>
  </si>
  <si>
    <t>Žľabová vpusť s odtokom a košom</t>
  </si>
  <si>
    <t>-886902644</t>
  </si>
  <si>
    <t>-941036303</t>
  </si>
  <si>
    <t>1704168482</t>
  </si>
  <si>
    <t>SO 03 - Osvetlenie</t>
  </si>
  <si>
    <t>.</t>
  </si>
  <si>
    <t xml:space="preserve">HSV - Práce a dodávky HSV   </t>
  </si>
  <si>
    <t xml:space="preserve">M - Práce a dodávky M   </t>
  </si>
  <si>
    <t xml:space="preserve">    21-M - Elektromontáže   </t>
  </si>
  <si>
    <t xml:space="preserve">    46-M - Zemné práce vykonávané pri externých montážnych prácach   </t>
  </si>
  <si>
    <t xml:space="preserve">HZS - Hodinové zúčtovacie sadzby   </t>
  </si>
  <si>
    <t xml:space="preserve">Práce a dodávky HSV   </t>
  </si>
  <si>
    <t>2753213110</t>
  </si>
  <si>
    <t>Betón základových pätiek, železový vrátane ocel.výstuže</t>
  </si>
  <si>
    <t xml:space="preserve">Práce a dodávky M   </t>
  </si>
  <si>
    <t>21-M</t>
  </si>
  <si>
    <t xml:space="preserve">Elektromontáže   </t>
  </si>
  <si>
    <t>210010080</t>
  </si>
  <si>
    <t>Rúrka ohybná elektroinštalačná z HDPE, D 40 uložená voľne</t>
  </si>
  <si>
    <t>345710006210</t>
  </si>
  <si>
    <t>Chránička ohybná dvojplášťová korugovaná UV stabilná KOPOFLEX z HDPE čirna KF 09040 UVFA, D 40 mm, KOPOS</t>
  </si>
  <si>
    <t>256</t>
  </si>
  <si>
    <t>210010091</t>
  </si>
  <si>
    <t>Rúrka ohybná elektroinštalačná z HDPE, D 63 uložená voľne</t>
  </si>
  <si>
    <t>345710005700</t>
  </si>
  <si>
    <t>Rúrka ohybná dvojplášťová HDPE, KOPOFLEX BA KF 09063 BA, DN 63, KOPOS</t>
  </si>
  <si>
    <t>210201620</t>
  </si>
  <si>
    <t>Zapojenie svietidla 1x svetelný zdroj, nevýbušné, uličné LED</t>
  </si>
  <si>
    <t>M006</t>
  </si>
  <si>
    <t>Svietidlo BVP 527-230V/1580W</t>
  </si>
  <si>
    <t>210201872</t>
  </si>
  <si>
    <t>Montáž základového roštu pre uličné svietidlá 12-15m</t>
  </si>
  <si>
    <t>M002</t>
  </si>
  <si>
    <t>Kotvící šrouby a vymezovací šablony</t>
  </si>
  <si>
    <t>210201964</t>
  </si>
  <si>
    <t>Montáž svietidla na stožiar  do 10 kg</t>
  </si>
  <si>
    <t>210204012</t>
  </si>
  <si>
    <t>Osvetľovací stožiar - oceľový dĺžky od 13 m do 18 m</t>
  </si>
  <si>
    <t>M0011</t>
  </si>
  <si>
    <t>Stožár sklápěcí 15m, žár.zink</t>
  </si>
  <si>
    <t>210204106</t>
  </si>
  <si>
    <t>Výložník oceľový - nad hmotn. 70 kg</t>
  </si>
  <si>
    <t>M004</t>
  </si>
  <si>
    <t>Výložník pro 2 světlomety</t>
  </si>
  <si>
    <t>M005</t>
  </si>
  <si>
    <t>Výložník pro 3 světlomety</t>
  </si>
  <si>
    <t>210204201</t>
  </si>
  <si>
    <t>Elektrovýstroj stožiara pre 1 okruh</t>
  </si>
  <si>
    <t>M003</t>
  </si>
  <si>
    <t>Svorkovnica do stožiaru so zásuvkou 230v</t>
  </si>
  <si>
    <t>210220020</t>
  </si>
  <si>
    <t>Uzemňovacie vedenie v zemi FeZn vrátane izolácie spojov</t>
  </si>
  <si>
    <t>354410058800</t>
  </si>
  <si>
    <t>Pásovina uzemňovacia FeZn 30 x 4 mm</t>
  </si>
  <si>
    <t>210220252</t>
  </si>
  <si>
    <t>Svorka FeZn odbočovacia spojovacia SR01-02</t>
  </si>
  <si>
    <t>098739</t>
  </si>
  <si>
    <t>Hro.SR 02 M8 svorka odboč.spoj</t>
  </si>
  <si>
    <t>KS</t>
  </si>
  <si>
    <t>210800157</t>
  </si>
  <si>
    <t>Kábel medený uložený pevne CYKY 450/750 V 4x16</t>
  </si>
  <si>
    <t>038485</t>
  </si>
  <si>
    <t>CYKY-J  4x 16 RE</t>
  </si>
  <si>
    <t>BM</t>
  </si>
  <si>
    <t>210802470</t>
  </si>
  <si>
    <t>Kábel medený uložený pevne H07RN-F (CGSG) 450/750 V  3x2,5</t>
  </si>
  <si>
    <t>040294</t>
  </si>
  <si>
    <t>H07RN-F 3G  2,5</t>
  </si>
  <si>
    <t>APL</t>
  </si>
  <si>
    <t>Automobilová plošina</t>
  </si>
  <si>
    <t>hod</t>
  </si>
  <si>
    <t>AZ</t>
  </si>
  <si>
    <t>Žeriav</t>
  </si>
  <si>
    <t>MD</t>
  </si>
  <si>
    <t>Mimostavenisková doprava</t>
  </si>
  <si>
    <t>PD</t>
  </si>
  <si>
    <t>Presun dodávok</t>
  </si>
  <si>
    <t>PM</t>
  </si>
  <si>
    <t>Podružný materiál</t>
  </si>
  <si>
    <t>PPV</t>
  </si>
  <si>
    <t>Podiel pridružených výkonov</t>
  </si>
  <si>
    <t>46-M</t>
  </si>
  <si>
    <t xml:space="preserve">Zemné práce vykonávané pri externých montážnych prácach   </t>
  </si>
  <si>
    <t>460050703</t>
  </si>
  <si>
    <t>Výkop jamy pre stožiar verejného osvetlenia do 2 m3 vrátane, ručný výkop v zemina triedy 3</t>
  </si>
  <si>
    <t>460200163</t>
  </si>
  <si>
    <t>Hĺbenie káblovej ryhy ručne 35 cm širokej a 80 cm hlbokej, v zemine triedy 3</t>
  </si>
  <si>
    <t>460490012</t>
  </si>
  <si>
    <t>Rozvinutie a uloženie výstražnej fólie z PVC do ryhy, šírka do 33 cm</t>
  </si>
  <si>
    <t>283230008000</t>
  </si>
  <si>
    <t>Výstražná fóla PE, šxhr 300x0,1 mm, dĺ. 250 m, farba červená</t>
  </si>
  <si>
    <t>460500002</t>
  </si>
  <si>
    <t>Oddelenie kábla vo výkope betónovou doskou</t>
  </si>
  <si>
    <t>KTR000001583</t>
  </si>
  <si>
    <t>Doska krycia káblová DEKAB 250/2 PVC červená 1m</t>
  </si>
  <si>
    <t>460560163</t>
  </si>
  <si>
    <t>Ručný zásyp nezap. káblovej ryhy bez zhutn. zeminy, 35 cm širokej, 80 cm hlbokej v zemine tr. 3</t>
  </si>
  <si>
    <t>460620013</t>
  </si>
  <si>
    <t>Proviz. úprava terénu v zemine tr. 3, aby nerovnosti terénu neboli väčšie ako 2 cm od vodor.hladiny</t>
  </si>
  <si>
    <t>84</t>
  </si>
  <si>
    <t>HZS</t>
  </si>
  <si>
    <t xml:space="preserve">Hodinové zúčtovacie sadzby   </t>
  </si>
  <si>
    <t>HZS000114</t>
  </si>
  <si>
    <t>Stavebno montážne práce najnáročnejšie na odbornosť - prehliadky pracoviska a revízie (Tr. 4) v rozsahu viac ako 8 hodín</t>
  </si>
  <si>
    <t>262144</t>
  </si>
  <si>
    <t>86</t>
  </si>
  <si>
    <t>SO 04.1 -  Distribučné rozvody NN</t>
  </si>
  <si>
    <t>D1 - Práce a dodávky M</t>
  </si>
  <si>
    <t xml:space="preserve">    D2 - Vodiče, šnúry, káble </t>
  </si>
  <si>
    <t xml:space="preserve">    D3 - Inštalačný materiál s uložením komplet   </t>
  </si>
  <si>
    <t xml:space="preserve">    D4 - Bleskozvod a uzemnenie   </t>
  </si>
  <si>
    <t xml:space="preserve">    D5 - Rozvádzače, rozvodné skrine, svorkovnice . . .   </t>
  </si>
  <si>
    <t xml:space="preserve">    D6 - Zemné kopacie práce   </t>
  </si>
  <si>
    <t xml:space="preserve">    D7 - Demontáž energetických zariadení   </t>
  </si>
  <si>
    <t xml:space="preserve">    D8 - HZS - Hodinové zúčtovacie sadzby   </t>
  </si>
  <si>
    <t>D1</t>
  </si>
  <si>
    <t>Práce a dodávky M</t>
  </si>
  <si>
    <t>D2</t>
  </si>
  <si>
    <t xml:space="preserve">Vodiče, šnúry, káble </t>
  </si>
  <si>
    <t>Pol28</t>
  </si>
  <si>
    <t>Kábel 1kV pevne uložený 1-NAYY-J 4x240</t>
  </si>
  <si>
    <t>Pol29</t>
  </si>
  <si>
    <t>Kábel 1kV pevne uložený 1-NAYY-J 4x150</t>
  </si>
  <si>
    <t>Pol30</t>
  </si>
  <si>
    <t>Kábel 1kV pevne uložený 1-NAYY-J 4x25</t>
  </si>
  <si>
    <t>Pol31</t>
  </si>
  <si>
    <t>Kábel 1kV pevne uložený 1-NAYY-J 4x16</t>
  </si>
  <si>
    <t>Pol32</t>
  </si>
  <si>
    <t>Kábel 1kV pevne uložený 1-CYKY-J 4x35</t>
  </si>
  <si>
    <t>Pol33</t>
  </si>
  <si>
    <t>Káblová spojka - SVCZ 4x16 S - lisovacie spojovače Al</t>
  </si>
  <si>
    <t>Pol34</t>
  </si>
  <si>
    <t>Štítok označovací na kábel</t>
  </si>
  <si>
    <t>D3</t>
  </si>
  <si>
    <t xml:space="preserve">Inštalačný materiál s uložením komplet   </t>
  </si>
  <si>
    <t>Pol35</t>
  </si>
  <si>
    <t>Chránička káblová KOPOFLEX 110mm 450N HDPE červená</t>
  </si>
  <si>
    <t>Pol36</t>
  </si>
  <si>
    <t>Spojka chráničky 02110 FA 110mm PVC čierna</t>
  </si>
  <si>
    <t>Pol37</t>
  </si>
  <si>
    <t>Chránička káblová KOPOFLEX 63mm 450N HDPE červená</t>
  </si>
  <si>
    <t>Pol38</t>
  </si>
  <si>
    <t>Spojka chráničky 02063 FA 63mm PVC čierna</t>
  </si>
  <si>
    <t>D4</t>
  </si>
  <si>
    <t xml:space="preserve">Bleskozvod a uzemnenie   </t>
  </si>
  <si>
    <t>Pol39</t>
  </si>
  <si>
    <t>FeZn 30x4 mm</t>
  </si>
  <si>
    <t>Pol40</t>
  </si>
  <si>
    <t>FeZn 10 mm</t>
  </si>
  <si>
    <t>Pol41</t>
  </si>
  <si>
    <t>Svorka SP1 - pripojovacia svorka pre spojenie kovových súčiastok</t>
  </si>
  <si>
    <t>Pol42</t>
  </si>
  <si>
    <t>Pripojovacia svorka SR02</t>
  </si>
  <si>
    <t>Pol43</t>
  </si>
  <si>
    <t>Pripojovacia svorka SR03</t>
  </si>
  <si>
    <t>Pol44</t>
  </si>
  <si>
    <t>Vulkanizačná páska</t>
  </si>
  <si>
    <t>bal.</t>
  </si>
  <si>
    <t>Pol45</t>
  </si>
  <si>
    <t>Drobný montážny materiál</t>
  </si>
  <si>
    <t>D5</t>
  </si>
  <si>
    <t xml:space="preserve">Rozvádzače, rozvodné skrine, svorkovnice . . .   </t>
  </si>
  <si>
    <t>Pol46</t>
  </si>
  <si>
    <t>SR 4 - F663 W 2/3 P2 nová skriňa typ HASMA</t>
  </si>
  <si>
    <t>Pol47</t>
  </si>
  <si>
    <t>Opätovná montáž jestvujúcej skrine</t>
  </si>
  <si>
    <t>Pol48</t>
  </si>
  <si>
    <t>Poistky nožové PN2 Gg 200A</t>
  </si>
  <si>
    <t>Pol49</t>
  </si>
  <si>
    <t>Poistky nožové PN1 Gg 80A</t>
  </si>
  <si>
    <t>Pol50</t>
  </si>
  <si>
    <t>výstražné a bezpečnostné tabulky (sada)</t>
  </si>
  <si>
    <t>Pol51</t>
  </si>
  <si>
    <t>Vytvorenie základ pre skriňu SR</t>
  </si>
  <si>
    <t>Pol52</t>
  </si>
  <si>
    <t>Pripojenie káblových vývodov 180-240mm</t>
  </si>
  <si>
    <t>Pol53</t>
  </si>
  <si>
    <t>Pripojenie káblových vývodov 150-180mm</t>
  </si>
  <si>
    <t>Pol54</t>
  </si>
  <si>
    <t>Pripojenie káblových vývodov 16-35mm</t>
  </si>
  <si>
    <t>D6</t>
  </si>
  <si>
    <t xml:space="preserve">Zemné kopacie práce   </t>
  </si>
  <si>
    <t>Pol55</t>
  </si>
  <si>
    <t>Vytýčenie trasy</t>
  </si>
  <si>
    <t>km</t>
  </si>
  <si>
    <t>Pol56</t>
  </si>
  <si>
    <t>Vyhlbenie káblovej ryhy zemina tr. 3,  50cm širokej a 120cm hlbokej</t>
  </si>
  <si>
    <t>Pol57</t>
  </si>
  <si>
    <t>Vytvorenie káblového lôžka z kopaného piesku hrúbky 10 cm v ryhe do šírky 65 cm</t>
  </si>
  <si>
    <t>Pol58</t>
  </si>
  <si>
    <t>Zasypanie ryhy 35cm širokej 120 cm hlbokej</t>
  </si>
  <si>
    <t>Pol59</t>
  </si>
  <si>
    <t>Zriadenie podkladovej vrstvy zo štrko piesku vrstva 25 cm</t>
  </si>
  <si>
    <t>Pol60</t>
  </si>
  <si>
    <t>Červená výstražná fólia</t>
  </si>
  <si>
    <t>Pol61</t>
  </si>
  <si>
    <t>Prenosné dopravné značenie</t>
  </si>
  <si>
    <t>Pol62</t>
  </si>
  <si>
    <t>úprava terénu po prekopoch po IS ( hrabanie, vyrovnanie a rozprestretnie trávnika)</t>
  </si>
  <si>
    <t>D7</t>
  </si>
  <si>
    <t xml:space="preserve">Demontáž energetických zariadení   </t>
  </si>
  <si>
    <t>Pol63</t>
  </si>
  <si>
    <t>Ekologocká likvidácia odpadu</t>
  </si>
  <si>
    <t>Pol64</t>
  </si>
  <si>
    <t>Geodetické zameranie</t>
  </si>
  <si>
    <t>Pol65</t>
  </si>
  <si>
    <t>Demontáž srine SR</t>
  </si>
  <si>
    <t>D8</t>
  </si>
  <si>
    <t>Pol66</t>
  </si>
  <si>
    <t>Komplexné skúšky elektro</t>
  </si>
  <si>
    <t>Pol67</t>
  </si>
  <si>
    <t>Namipulácia na energetickom zariadení</t>
  </si>
  <si>
    <t>Pol68</t>
  </si>
  <si>
    <t>Zabezpečenie beznapäťového stavu</t>
  </si>
  <si>
    <t>Pol69</t>
  </si>
  <si>
    <t>Inžinierska činnosť</t>
  </si>
  <si>
    <t>Pol70</t>
  </si>
  <si>
    <t>PD skutkového stavu</t>
  </si>
  <si>
    <t>88</t>
  </si>
  <si>
    <t>Pol71</t>
  </si>
  <si>
    <t>Východzia revízia elektro a vypracovanie správy</t>
  </si>
  <si>
    <t>90</t>
  </si>
  <si>
    <t>SO 04.2 - Elektrická káblová prípojka NN</t>
  </si>
  <si>
    <t xml:space="preserve">    D1 - Vodiče, šnúry, káble   </t>
  </si>
  <si>
    <t xml:space="preserve">    D2 - Inštalačný materiál   </t>
  </si>
  <si>
    <t xml:space="preserve">    D3 - Bleskozvod a uzemnenie   </t>
  </si>
  <si>
    <t xml:space="preserve">    D4 - Rozvádzače, rozvodné skrine, svorkovnice . . .   </t>
  </si>
  <si>
    <t xml:space="preserve">    D5 - Zemná káblová prípojka NN   </t>
  </si>
  <si>
    <t xml:space="preserve">    D7 - HZS - Hodinové zúčtovacie sadzby   </t>
  </si>
  <si>
    <t xml:space="preserve">Vodiče, šnúry, káble   </t>
  </si>
  <si>
    <t xml:space="preserve">Inštalačný materiál   </t>
  </si>
  <si>
    <t>Pol72</t>
  </si>
  <si>
    <t>Kopoflex KF 09050</t>
  </si>
  <si>
    <t>Pol73</t>
  </si>
  <si>
    <t>Pol74</t>
  </si>
  <si>
    <t>Pol75</t>
  </si>
  <si>
    <t>Pol76</t>
  </si>
  <si>
    <t>Rozvádzač RE TYP: RE 1.0 F403 W 63A P0</t>
  </si>
  <si>
    <t>Pol77</t>
  </si>
  <si>
    <t>Vyhlbenie základu pre RE</t>
  </si>
  <si>
    <t>Pol78</t>
  </si>
  <si>
    <t>Pol79</t>
  </si>
  <si>
    <t xml:space="preserve">Zemná káblová prípojka NN   </t>
  </si>
  <si>
    <t>Pol80</t>
  </si>
  <si>
    <t>Pripojenie káblového vedenia do rozpojovacej skrine SR</t>
  </si>
  <si>
    <t>Pol81</t>
  </si>
  <si>
    <t>Poistky nožové PN01 do 100A</t>
  </si>
  <si>
    <t>Pol82</t>
  </si>
  <si>
    <t>Pol83</t>
  </si>
  <si>
    <t>Pol84</t>
  </si>
  <si>
    <t>Pol85</t>
  </si>
  <si>
    <t>Pol86</t>
  </si>
  <si>
    <t>Pol87</t>
  </si>
  <si>
    <t>TO 01 - Ochladzovanie umelej plochy</t>
  </si>
  <si>
    <t xml:space="preserve">D1 - </t>
  </si>
  <si>
    <t xml:space="preserve">    D1 - </t>
  </si>
  <si>
    <t>Pol1</t>
  </si>
  <si>
    <t>Výkop rýhy strojní do hloubky 0,7 m v třídě těžitelnosti I.</t>
  </si>
  <si>
    <t>Pol2</t>
  </si>
  <si>
    <t>Výkop rýhy strojní šířky 0,15, hloubky 0,4 m</t>
  </si>
  <si>
    <t>Pol3</t>
  </si>
  <si>
    <t>Obsyp a zásyp výkopů rýh</t>
  </si>
  <si>
    <t>Pol4</t>
  </si>
  <si>
    <t>Hutnění výkopů</t>
  </si>
  <si>
    <t>Pol5</t>
  </si>
  <si>
    <t>Potrubie HDPE 100 PE 110x6,6 PN 10 - tyče dĺžky 6 m</t>
  </si>
  <si>
    <t>Pol6</t>
  </si>
  <si>
    <t>Potrubie HDPE 100 PE 90x5,4 PN 10</t>
  </si>
  <si>
    <t>Pol7</t>
  </si>
  <si>
    <t>Potrubie HDPE 100 PE 75x4,5 PN 10 - tyče dĺžky 6 m</t>
  </si>
  <si>
    <t>Pol8</t>
  </si>
  <si>
    <t>Spojovací materiál - T kusy, kolena, spojky, redukcie, prechodky</t>
  </si>
  <si>
    <t>soub</t>
  </si>
  <si>
    <t>Pol9</t>
  </si>
  <si>
    <t>Kábel CYKY-J 7x1,5 metráž</t>
  </si>
  <si>
    <t>Pol10</t>
  </si>
  <si>
    <t>Kábel CYKY-J 2x1,5 metráž</t>
  </si>
  <si>
    <t>Pol11</t>
  </si>
  <si>
    <t>Rozširujúci modul o 12 sekcií pre riadiaci jednotku vč nastavení řídící jednotky</t>
  </si>
  <si>
    <t>Pol12</t>
  </si>
  <si>
    <t>Turbínový postrekovač 2" vstup s elektromagnetickým ventilom</t>
  </si>
  <si>
    <t>Pol13</t>
  </si>
  <si>
    <t>Vodovzdorný konektor pre káble do plochy prierezu 1,5 mm2</t>
  </si>
  <si>
    <t>Pol14</t>
  </si>
  <si>
    <t>Navŕtavaci pas liatinový 90x2"- s nerezovými skrutkami</t>
  </si>
  <si>
    <t>Pol15</t>
  </si>
  <si>
    <t>Mosadzný hydrant 1"</t>
  </si>
  <si>
    <t>Pol16</t>
  </si>
  <si>
    <t>Kĺbová prípojka 1" s kovovým závitom</t>
  </si>
  <si>
    <t>Pol17</t>
  </si>
  <si>
    <t>Elektromag. ventil P220, 3" vnútorný závit, AC-24 V, s reg. prietoku, priemer. hr. do 16 bar</t>
  </si>
  <si>
    <t>Pol18</t>
  </si>
  <si>
    <t>Liatinový zemný posúvač 80/90, inštalovaný priamo na potrubí PE 90</t>
  </si>
  <si>
    <t>Pol19</t>
  </si>
  <si>
    <t>Ventilová šachta STANDARD záťažová vč.výkopu</t>
  </si>
  <si>
    <t>Pol20</t>
  </si>
  <si>
    <t>Ventilová šachta veľká guľatá záťažová vč.výkopu</t>
  </si>
  <si>
    <t>Pol21</t>
  </si>
  <si>
    <t>Náradie pre nastavenie postrekovačov</t>
  </si>
  <si>
    <t>Pol22</t>
  </si>
  <si>
    <t>Hladinový spínač pre kontrolu minimálnej a maximálnej výšky hladiny, a zobrazovanie aktuálného stavu</t>
  </si>
  <si>
    <t>Pol23</t>
  </si>
  <si>
    <t>Ponorná sonda se 2 vývody, s kabelem 5 m</t>
  </si>
  <si>
    <t>Pol24</t>
  </si>
  <si>
    <t>Celková tlaková skúška</t>
  </si>
  <si>
    <t>Pol25</t>
  </si>
  <si>
    <t>Geodetické zameranie hlavných potrubí, postriekovačov a armatúr</t>
  </si>
  <si>
    <t>bod</t>
  </si>
  <si>
    <t>Pol26</t>
  </si>
  <si>
    <t>Sprevádzkovanie závlahy</t>
  </si>
  <si>
    <t>Pol27</t>
  </si>
  <si>
    <t>Zazimovanie závlahy</t>
  </si>
  <si>
    <t>112104145.S</t>
  </si>
  <si>
    <t>Odstraňovanie stromu postupným zrezávaním s postupným spúšťaním koruny a kmeňa, priemeru nad 200 do 300 mm</t>
  </si>
  <si>
    <t>112201112.S</t>
  </si>
  <si>
    <t>Odstránenie pňa v rovine a na svahu do 1:5, priemer nad 200 do 300 mm</t>
  </si>
  <si>
    <t>112201112.R</t>
  </si>
  <si>
    <t>Odvoz odstráneného stromu na skládku, priemer nad 200 do 300 mm</t>
  </si>
  <si>
    <t>56476021.S</t>
  </si>
  <si>
    <t>Podklad alebo kryt z kameniva hrubého drveného veľ. 16-32 mm s rozprestretím a zhutnením hr. 200 mm</t>
  </si>
  <si>
    <t>596911162.S</t>
  </si>
  <si>
    <t>592460008500.S</t>
  </si>
  <si>
    <t>Kladenie betónovej zámkovej dlažby komunikácií pre peších hr.80 mm pre peších nad 50 do 100 m2 so zriadením lôžka z kameniva hr.30 mm</t>
  </si>
  <si>
    <t>Dlažba betónová škárová, rozmer 200x165x80 mm, prírodná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</si>
</sst>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9" formatCode="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64"/>
      </left>
      <right style="hair">
        <color rgb="FF969696"/>
      </right>
      <top/>
      <bottom style="hair">
        <color rgb="FF969696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49" fontId="19" fillId="0" borderId="24" xfId="0" applyNumberFormat="1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167" fontId="19" fillId="0" borderId="24" xfId="0" applyNumberFormat="1" applyFont="1" applyBorder="1" applyAlignment="1" applyProtection="1">
      <alignment vertical="center"/>
      <protection locked="0"/>
    </xf>
    <xf numFmtId="167" fontId="19" fillId="3" borderId="19" xfId="0" applyNumberFormat="1" applyFont="1" applyFill="1" applyBorder="1" applyAlignment="1" applyProtection="1">
      <alignment vertical="center"/>
      <protection locked="0"/>
    </xf>
    <xf numFmtId="167" fontId="19" fillId="0" borderId="25" xfId="0" applyNumberFormat="1" applyFont="1" applyBorder="1" applyAlignment="1" applyProtection="1">
      <alignment vertical="center"/>
      <protection locked="0"/>
    </xf>
    <xf numFmtId="0" fontId="19" fillId="0" borderId="32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2" xfId="0" applyFont="1" applyBorder="1" applyAlignment="1">
      <alignment horizontal="left" vertical="center"/>
    </xf>
    <xf numFmtId="0" fontId="19" fillId="0" borderId="27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27" xfId="0" applyFont="1" applyBorder="1" applyAlignment="1">
      <alignment horizontal="left" vertical="center" wrapText="1"/>
    </xf>
    <xf numFmtId="169" fontId="19" fillId="0" borderId="27" xfId="0" applyNumberFormat="1" applyFont="1" applyBorder="1" applyAlignment="1">
      <alignment horizontal="center" vertical="center"/>
    </xf>
    <xf numFmtId="167" fontId="19" fillId="3" borderId="34" xfId="0" applyNumberFormat="1" applyFont="1" applyFill="1" applyBorder="1" applyAlignment="1" applyProtection="1">
      <alignment vertical="center"/>
      <protection locked="0"/>
    </xf>
    <xf numFmtId="167" fontId="19" fillId="0" borderId="27" xfId="0" applyNumberFormat="1" applyFont="1" applyBorder="1" applyAlignment="1">
      <alignment horizontal="right" vertical="center"/>
    </xf>
    <xf numFmtId="0" fontId="19" fillId="0" borderId="31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/>
    </xf>
    <xf numFmtId="169" fontId="19" fillId="0" borderId="31" xfId="0" applyNumberFormat="1" applyFont="1" applyBorder="1" applyAlignment="1">
      <alignment horizontal="center" vertical="center"/>
    </xf>
    <xf numFmtId="0" fontId="19" fillId="0" borderId="29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/>
    </xf>
    <xf numFmtId="169" fontId="19" fillId="0" borderId="29" xfId="0" applyNumberFormat="1" applyFont="1" applyBorder="1" applyAlignment="1">
      <alignment horizontal="center" vertical="center"/>
    </xf>
    <xf numFmtId="0" fontId="32" fillId="0" borderId="0" xfId="0" applyFont="1" applyBorder="1" applyAlignment="1" applyProtection="1">
      <alignment vertical="center"/>
      <protection locked="0"/>
    </xf>
    <xf numFmtId="0" fontId="31" fillId="0" borderId="35" xfId="0" applyFont="1" applyBorder="1" applyAlignment="1" applyProtection="1">
      <alignment horizontal="center" vertical="center"/>
      <protection locked="0"/>
    </xf>
    <xf numFmtId="49" fontId="31" fillId="0" borderId="35" xfId="0" applyNumberFormat="1" applyFont="1" applyBorder="1" applyAlignment="1" applyProtection="1">
      <alignment horizontal="left" vertical="center" wrapText="1"/>
      <protection locked="0"/>
    </xf>
    <xf numFmtId="0" fontId="31" fillId="0" borderId="35" xfId="0" applyFont="1" applyBorder="1" applyAlignment="1" applyProtection="1">
      <alignment horizontal="left" vertical="center" wrapText="1"/>
      <protection locked="0"/>
    </xf>
    <xf numFmtId="0" fontId="31" fillId="0" borderId="35" xfId="0" applyFont="1" applyBorder="1" applyAlignment="1" applyProtection="1">
      <alignment horizontal="center" vertical="center" wrapText="1"/>
      <protection locked="0"/>
    </xf>
    <xf numFmtId="167" fontId="31" fillId="0" borderId="35" xfId="0" applyNumberFormat="1" applyFont="1" applyBorder="1" applyAlignment="1" applyProtection="1">
      <alignment vertical="center"/>
      <protection locked="0"/>
    </xf>
    <xf numFmtId="167" fontId="31" fillId="3" borderId="35" xfId="0" applyNumberFormat="1" applyFont="1" applyFill="1" applyBorder="1" applyAlignment="1" applyProtection="1">
      <alignment vertical="center"/>
      <protection locked="0"/>
    </xf>
    <xf numFmtId="167" fontId="31" fillId="0" borderId="29" xfId="0" applyNumberFormat="1" applyFont="1" applyBorder="1" applyAlignment="1" applyProtection="1">
      <alignment vertical="center"/>
      <protection locked="0"/>
    </xf>
    <xf numFmtId="0" fontId="31" fillId="0" borderId="33" xfId="0" applyFont="1" applyBorder="1" applyAlignment="1" applyProtection="1">
      <alignment horizontal="center" vertical="center"/>
      <protection locked="0"/>
    </xf>
    <xf numFmtId="49" fontId="31" fillId="0" borderId="33" xfId="0" applyNumberFormat="1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167" fontId="31" fillId="0" borderId="33" xfId="0" applyNumberFormat="1" applyFont="1" applyBorder="1" applyAlignment="1" applyProtection="1">
      <alignment vertical="center"/>
      <protection locked="0"/>
    </xf>
    <xf numFmtId="167" fontId="31" fillId="3" borderId="33" xfId="0" applyNumberFormat="1" applyFont="1" applyFill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167" fontId="34" fillId="3" borderId="23" xfId="0" applyNumberFormat="1" applyFont="1" applyFill="1" applyBorder="1" applyAlignment="1" applyProtection="1">
      <alignment vertical="center"/>
      <protection locked="0"/>
    </xf>
    <xf numFmtId="167" fontId="34" fillId="0" borderId="31" xfId="0" applyNumberFormat="1" applyFont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opLeftCell="A4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184" t="s">
        <v>12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7"/>
      <c r="BE5" s="181" t="s">
        <v>13</v>
      </c>
      <c r="BS5" s="14" t="s">
        <v>6</v>
      </c>
    </row>
    <row r="6" spans="1:74" s="1" customFormat="1" ht="36.950000000000003" customHeight="1">
      <c r="B6" s="17"/>
      <c r="D6" s="23" t="s">
        <v>14</v>
      </c>
      <c r="K6" s="185" t="s">
        <v>15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7"/>
      <c r="BE6" s="182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82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182"/>
      <c r="BS8" s="14" t="s">
        <v>6</v>
      </c>
    </row>
    <row r="9" spans="1:74" s="1" customFormat="1" ht="14.45" customHeight="1">
      <c r="B9" s="17"/>
      <c r="AR9" s="17"/>
      <c r="BE9" s="182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82"/>
      <c r="BS10" s="14" t="s">
        <v>6</v>
      </c>
    </row>
    <row r="11" spans="1:74" s="1" customFormat="1" ht="18.399999999999999" customHeight="1">
      <c r="B11" s="17"/>
      <c r="E11" s="22" t="s">
        <v>24</v>
      </c>
      <c r="AK11" s="24" t="s">
        <v>25</v>
      </c>
      <c r="AN11" s="22" t="s">
        <v>1</v>
      </c>
      <c r="AR11" s="17"/>
      <c r="BE11" s="182"/>
      <c r="BS11" s="14" t="s">
        <v>6</v>
      </c>
    </row>
    <row r="12" spans="1:74" s="1" customFormat="1" ht="6.95" customHeight="1">
      <c r="B12" s="17"/>
      <c r="AR12" s="17"/>
      <c r="BE12" s="182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182"/>
      <c r="BS13" s="14" t="s">
        <v>6</v>
      </c>
    </row>
    <row r="14" spans="1:74" ht="12.75">
      <c r="B14" s="17"/>
      <c r="E14" s="186" t="s">
        <v>27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4" t="s">
        <v>25</v>
      </c>
      <c r="AN14" s="26" t="s">
        <v>27</v>
      </c>
      <c r="AR14" s="17"/>
      <c r="BE14" s="182"/>
      <c r="BS14" s="14" t="s">
        <v>6</v>
      </c>
    </row>
    <row r="15" spans="1:74" s="1" customFormat="1" ht="6.95" customHeight="1">
      <c r="B15" s="17"/>
      <c r="AR15" s="17"/>
      <c r="BE15" s="182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182"/>
      <c r="BS16" s="14" t="s">
        <v>3</v>
      </c>
    </row>
    <row r="17" spans="1:71" s="1" customFormat="1" ht="18.399999999999999" customHeight="1">
      <c r="B17" s="17"/>
      <c r="E17" s="22" t="s">
        <v>29</v>
      </c>
      <c r="AK17" s="24" t="s">
        <v>25</v>
      </c>
      <c r="AN17" s="22" t="s">
        <v>1</v>
      </c>
      <c r="AR17" s="17"/>
      <c r="BE17" s="182"/>
      <c r="BS17" s="14" t="s">
        <v>30</v>
      </c>
    </row>
    <row r="18" spans="1:71" s="1" customFormat="1" ht="6.95" customHeight="1">
      <c r="B18" s="17"/>
      <c r="AR18" s="17"/>
      <c r="BE18" s="182"/>
      <c r="BS18" s="14" t="s">
        <v>31</v>
      </c>
    </row>
    <row r="19" spans="1:71" s="1" customFormat="1" ht="12" customHeight="1">
      <c r="B19" s="17"/>
      <c r="D19" s="24" t="s">
        <v>32</v>
      </c>
      <c r="AK19" s="24" t="s">
        <v>23</v>
      </c>
      <c r="AN19" s="22" t="s">
        <v>1</v>
      </c>
      <c r="AR19" s="17"/>
      <c r="BE19" s="182"/>
      <c r="BS19" s="14" t="s">
        <v>31</v>
      </c>
    </row>
    <row r="20" spans="1:71" s="1" customFormat="1" ht="18.399999999999999" customHeight="1">
      <c r="B20" s="17"/>
      <c r="E20" s="22" t="s">
        <v>33</v>
      </c>
      <c r="AK20" s="24" t="s">
        <v>25</v>
      </c>
      <c r="AN20" s="22" t="s">
        <v>1</v>
      </c>
      <c r="AR20" s="17"/>
      <c r="BE20" s="182"/>
      <c r="BS20" s="14" t="s">
        <v>30</v>
      </c>
    </row>
    <row r="21" spans="1:71" s="1" customFormat="1" ht="6.95" customHeight="1">
      <c r="B21" s="17"/>
      <c r="AR21" s="17"/>
      <c r="BE21" s="182"/>
    </row>
    <row r="22" spans="1:71" s="1" customFormat="1" ht="12" customHeight="1">
      <c r="B22" s="17"/>
      <c r="D22" s="24" t="s">
        <v>34</v>
      </c>
      <c r="AR22" s="17"/>
      <c r="BE22" s="182"/>
    </row>
    <row r="23" spans="1:71" s="1" customFormat="1" ht="16.5" customHeight="1">
      <c r="B23" s="17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7"/>
      <c r="BE23" s="182"/>
    </row>
    <row r="24" spans="1:71" s="1" customFormat="1" ht="6.95" customHeight="1">
      <c r="B24" s="17"/>
      <c r="AR24" s="17"/>
      <c r="BE24" s="182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2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9">
        <f>ROUND(AG94,2)</f>
        <v>0</v>
      </c>
      <c r="AL26" s="190"/>
      <c r="AM26" s="190"/>
      <c r="AN26" s="190"/>
      <c r="AO26" s="190"/>
      <c r="AP26" s="29"/>
      <c r="AQ26" s="29"/>
      <c r="AR26" s="30"/>
      <c r="BE26" s="182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2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1" t="s">
        <v>36</v>
      </c>
      <c r="M28" s="191"/>
      <c r="N28" s="191"/>
      <c r="O28" s="191"/>
      <c r="P28" s="191"/>
      <c r="Q28" s="29"/>
      <c r="R28" s="29"/>
      <c r="S28" s="29"/>
      <c r="T28" s="29"/>
      <c r="U28" s="29"/>
      <c r="V28" s="29"/>
      <c r="W28" s="191" t="s">
        <v>37</v>
      </c>
      <c r="X28" s="191"/>
      <c r="Y28" s="191"/>
      <c r="Z28" s="191"/>
      <c r="AA28" s="191"/>
      <c r="AB28" s="191"/>
      <c r="AC28" s="191"/>
      <c r="AD28" s="191"/>
      <c r="AE28" s="191"/>
      <c r="AF28" s="29"/>
      <c r="AG28" s="29"/>
      <c r="AH28" s="29"/>
      <c r="AI28" s="29"/>
      <c r="AJ28" s="29"/>
      <c r="AK28" s="191" t="s">
        <v>38</v>
      </c>
      <c r="AL28" s="191"/>
      <c r="AM28" s="191"/>
      <c r="AN28" s="191"/>
      <c r="AO28" s="191"/>
      <c r="AP28" s="29"/>
      <c r="AQ28" s="29"/>
      <c r="AR28" s="30"/>
      <c r="BE28" s="182"/>
    </row>
    <row r="29" spans="1:71" s="3" customFormat="1" ht="14.45" customHeight="1">
      <c r="B29" s="34"/>
      <c r="D29" s="24" t="s">
        <v>39</v>
      </c>
      <c r="F29" s="24" t="s">
        <v>40</v>
      </c>
      <c r="L29" s="176">
        <v>0.2</v>
      </c>
      <c r="M29" s="175"/>
      <c r="N29" s="175"/>
      <c r="O29" s="175"/>
      <c r="P29" s="175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0</v>
      </c>
      <c r="AL29" s="175"/>
      <c r="AM29" s="175"/>
      <c r="AN29" s="175"/>
      <c r="AO29" s="175"/>
      <c r="AR29" s="34"/>
      <c r="BE29" s="183"/>
    </row>
    <row r="30" spans="1:71" s="3" customFormat="1" ht="14.45" customHeight="1">
      <c r="B30" s="34"/>
      <c r="F30" s="24" t="s">
        <v>41</v>
      </c>
      <c r="L30" s="176">
        <v>0.2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34"/>
      <c r="BE30" s="183"/>
    </row>
    <row r="31" spans="1:71" s="3" customFormat="1" ht="14.45" hidden="1" customHeight="1">
      <c r="B31" s="34"/>
      <c r="F31" s="24" t="s">
        <v>42</v>
      </c>
      <c r="L31" s="176">
        <v>0.2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4"/>
      <c r="BE31" s="183"/>
    </row>
    <row r="32" spans="1:71" s="3" customFormat="1" ht="14.45" hidden="1" customHeight="1">
      <c r="B32" s="34"/>
      <c r="F32" s="24" t="s">
        <v>43</v>
      </c>
      <c r="L32" s="176">
        <v>0.2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4"/>
      <c r="BE32" s="183"/>
    </row>
    <row r="33" spans="1:57" s="3" customFormat="1" ht="14.45" hidden="1" customHeight="1">
      <c r="B33" s="34"/>
      <c r="F33" s="24" t="s">
        <v>44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4"/>
      <c r="BE33" s="183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2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80" t="s">
        <v>47</v>
      </c>
      <c r="Y35" s="178"/>
      <c r="Z35" s="178"/>
      <c r="AA35" s="178"/>
      <c r="AB35" s="178"/>
      <c r="AC35" s="37"/>
      <c r="AD35" s="37"/>
      <c r="AE35" s="37"/>
      <c r="AF35" s="37"/>
      <c r="AG35" s="37"/>
      <c r="AH35" s="37"/>
      <c r="AI35" s="37"/>
      <c r="AJ35" s="37"/>
      <c r="AK35" s="177">
        <f>SUM(AK26:AK33)</f>
        <v>0</v>
      </c>
      <c r="AL35" s="178"/>
      <c r="AM35" s="178"/>
      <c r="AN35" s="178"/>
      <c r="AO35" s="17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 t="str">
        <f>K5</f>
        <v>ren2001</v>
      </c>
      <c r="AR84" s="48"/>
    </row>
    <row r="85" spans="1:91" s="5" customFormat="1" ht="36.950000000000003" customHeight="1">
      <c r="B85" s="49"/>
      <c r="C85" s="50" t="s">
        <v>14</v>
      </c>
      <c r="L85" s="202" t="str">
        <f>K6</f>
        <v>Revitalizácia športového areálu Slávia - futbal.ihrisko z umelou trávou č.6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Trnava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04" t="str">
        <f>IF(AN8= "","",AN8)</f>
        <v>12. 8. 2020</v>
      </c>
      <c r="AN87" s="20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7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Trnava, Trhová 3, 917 71 Trnava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05" t="str">
        <f>IF(E17="","",E17)</f>
        <v>Ing. Dušan Krupala, 1443*A*1 Pozemné stavby</v>
      </c>
      <c r="AN89" s="206"/>
      <c r="AO89" s="206"/>
      <c r="AP89" s="206"/>
      <c r="AQ89" s="29"/>
      <c r="AR89" s="30"/>
      <c r="AS89" s="207" t="s">
        <v>55</v>
      </c>
      <c r="AT89" s="20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5" t="str">
        <f>IF(E20="","",E20)</f>
        <v>Ing.Igor Janečka</v>
      </c>
      <c r="AN90" s="206"/>
      <c r="AO90" s="206"/>
      <c r="AP90" s="206"/>
      <c r="AQ90" s="29"/>
      <c r="AR90" s="30"/>
      <c r="AS90" s="209"/>
      <c r="AT90" s="21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9"/>
      <c r="AT91" s="21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7" t="s">
        <v>56</v>
      </c>
      <c r="D92" s="198"/>
      <c r="E92" s="198"/>
      <c r="F92" s="198"/>
      <c r="G92" s="198"/>
      <c r="H92" s="57"/>
      <c r="I92" s="200" t="s">
        <v>57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9" t="s">
        <v>58</v>
      </c>
      <c r="AH92" s="198"/>
      <c r="AI92" s="198"/>
      <c r="AJ92" s="198"/>
      <c r="AK92" s="198"/>
      <c r="AL92" s="198"/>
      <c r="AM92" s="198"/>
      <c r="AN92" s="200" t="s">
        <v>59</v>
      </c>
      <c r="AO92" s="198"/>
      <c r="AP92" s="201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ROUND(SUM(AG95:AG100),2)</f>
        <v>0</v>
      </c>
      <c r="AH94" s="195"/>
      <c r="AI94" s="195"/>
      <c r="AJ94" s="195"/>
      <c r="AK94" s="195"/>
      <c r="AL94" s="195"/>
      <c r="AM94" s="195"/>
      <c r="AN94" s="196">
        <f t="shared" ref="AN94:AN100" si="0">SUM(AG94,AT94)</f>
        <v>0</v>
      </c>
      <c r="AO94" s="196"/>
      <c r="AP94" s="196"/>
      <c r="AQ94" s="69" t="s">
        <v>1</v>
      </c>
      <c r="AR94" s="65"/>
      <c r="AS94" s="70">
        <f>ROUND(SUM(AS95:AS100),2)</f>
        <v>0</v>
      </c>
      <c r="AT94" s="71">
        <f t="shared" ref="AT94:AT100" si="1">ROUND(SUM(AV94:AW94),2)</f>
        <v>0</v>
      </c>
      <c r="AU94" s="72">
        <f>ROUND(SUM(AU95:AU100),5)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ROUND(SUM(AZ95:AZ100),2)</f>
        <v>0</v>
      </c>
      <c r="BA94" s="71">
        <f>ROUND(SUM(BA95:BA100),2)</f>
        <v>0</v>
      </c>
      <c r="BB94" s="71">
        <f>ROUND(SUM(BB95:BB100),2)</f>
        <v>0</v>
      </c>
      <c r="BC94" s="71">
        <f>ROUND(SUM(BC95:BC100),2)</f>
        <v>0</v>
      </c>
      <c r="BD94" s="73">
        <f>ROUND(SUM(BD95:BD100),2)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194" t="s">
        <v>80</v>
      </c>
      <c r="E95" s="194"/>
      <c r="F95" s="194"/>
      <c r="G95" s="194"/>
      <c r="H95" s="194"/>
      <c r="I95" s="79"/>
      <c r="J95" s="194" t="s">
        <v>81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 01 - Futbalové ihrisko...'!J30</f>
        <v>0</v>
      </c>
      <c r="AH95" s="193"/>
      <c r="AI95" s="193"/>
      <c r="AJ95" s="193"/>
      <c r="AK95" s="193"/>
      <c r="AL95" s="193"/>
      <c r="AM95" s="193"/>
      <c r="AN95" s="192">
        <f t="shared" si="0"/>
        <v>0</v>
      </c>
      <c r="AO95" s="193"/>
      <c r="AP95" s="193"/>
      <c r="AQ95" s="80" t="s">
        <v>82</v>
      </c>
      <c r="AR95" s="77"/>
      <c r="AS95" s="81">
        <v>0</v>
      </c>
      <c r="AT95" s="82">
        <f t="shared" si="1"/>
        <v>0</v>
      </c>
      <c r="AU95" s="83">
        <f>'SO 01 - Futbalové ihrisko...'!P129</f>
        <v>0</v>
      </c>
      <c r="AV95" s="82">
        <f>'SO 01 - Futbalové ihrisko...'!J33</f>
        <v>0</v>
      </c>
      <c r="AW95" s="82">
        <f>'SO 01 - Futbalové ihrisko...'!J34</f>
        <v>0</v>
      </c>
      <c r="AX95" s="82">
        <f>'SO 01 - Futbalové ihrisko...'!J35</f>
        <v>0</v>
      </c>
      <c r="AY95" s="82">
        <f>'SO 01 - Futbalové ihrisko...'!J36</f>
        <v>0</v>
      </c>
      <c r="AZ95" s="82">
        <f>'SO 01 - Futbalové ihrisko...'!F33</f>
        <v>0</v>
      </c>
      <c r="BA95" s="82">
        <f>'SO 01 - Futbalové ihrisko...'!F34</f>
        <v>0</v>
      </c>
      <c r="BB95" s="82">
        <f>'SO 01 - Futbalové ihrisko...'!F35</f>
        <v>0</v>
      </c>
      <c r="BC95" s="82">
        <f>'SO 01 - Futbalové ihrisko...'!F36</f>
        <v>0</v>
      </c>
      <c r="BD95" s="84">
        <f>'SO 01 - Futbalové ihrisko...'!F37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75</v>
      </c>
    </row>
    <row r="96" spans="1:91" s="7" customFormat="1" ht="16.5" customHeight="1">
      <c r="A96" s="76" t="s">
        <v>79</v>
      </c>
      <c r="B96" s="77"/>
      <c r="C96" s="78"/>
      <c r="D96" s="194" t="s">
        <v>85</v>
      </c>
      <c r="E96" s="194"/>
      <c r="F96" s="194"/>
      <c r="G96" s="194"/>
      <c r="H96" s="194"/>
      <c r="I96" s="79"/>
      <c r="J96" s="194" t="s">
        <v>86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2">
        <f>'SO 02 -  Odvodnenie ihriska'!J30</f>
        <v>0</v>
      </c>
      <c r="AH96" s="193"/>
      <c r="AI96" s="193"/>
      <c r="AJ96" s="193"/>
      <c r="AK96" s="193"/>
      <c r="AL96" s="193"/>
      <c r="AM96" s="193"/>
      <c r="AN96" s="192">
        <f t="shared" si="0"/>
        <v>0</v>
      </c>
      <c r="AO96" s="193"/>
      <c r="AP96" s="193"/>
      <c r="AQ96" s="80" t="s">
        <v>82</v>
      </c>
      <c r="AR96" s="77"/>
      <c r="AS96" s="81">
        <v>0</v>
      </c>
      <c r="AT96" s="82">
        <f t="shared" si="1"/>
        <v>0</v>
      </c>
      <c r="AU96" s="83">
        <f>'SO 02 -  Odvodnenie ihriska'!P124</f>
        <v>0</v>
      </c>
      <c r="AV96" s="82">
        <f>'SO 02 -  Odvodnenie ihriska'!J33</f>
        <v>0</v>
      </c>
      <c r="AW96" s="82">
        <f>'SO 02 -  Odvodnenie ihriska'!J34</f>
        <v>0</v>
      </c>
      <c r="AX96" s="82">
        <f>'SO 02 -  Odvodnenie ihriska'!J35</f>
        <v>0</v>
      </c>
      <c r="AY96" s="82">
        <f>'SO 02 -  Odvodnenie ihriska'!J36</f>
        <v>0</v>
      </c>
      <c r="AZ96" s="82">
        <f>'SO 02 -  Odvodnenie ihriska'!F33</f>
        <v>0</v>
      </c>
      <c r="BA96" s="82">
        <f>'SO 02 -  Odvodnenie ihriska'!F34</f>
        <v>0</v>
      </c>
      <c r="BB96" s="82">
        <f>'SO 02 -  Odvodnenie ihriska'!F35</f>
        <v>0</v>
      </c>
      <c r="BC96" s="82">
        <f>'SO 02 -  Odvodnenie ihriska'!F36</f>
        <v>0</v>
      </c>
      <c r="BD96" s="84">
        <f>'SO 02 -  Odvodnenie ihriska'!F37</f>
        <v>0</v>
      </c>
      <c r="BT96" s="85" t="s">
        <v>83</v>
      </c>
      <c r="BV96" s="85" t="s">
        <v>77</v>
      </c>
      <c r="BW96" s="85" t="s">
        <v>87</v>
      </c>
      <c r="BX96" s="85" t="s">
        <v>4</v>
      </c>
      <c r="CL96" s="85" t="s">
        <v>1</v>
      </c>
      <c r="CM96" s="85" t="s">
        <v>75</v>
      </c>
    </row>
    <row r="97" spans="1:91" s="7" customFormat="1" ht="16.5" customHeight="1">
      <c r="A97" s="76" t="s">
        <v>79</v>
      </c>
      <c r="B97" s="77"/>
      <c r="C97" s="78"/>
      <c r="D97" s="194" t="s">
        <v>88</v>
      </c>
      <c r="E97" s="194"/>
      <c r="F97" s="194"/>
      <c r="G97" s="194"/>
      <c r="H97" s="194"/>
      <c r="I97" s="79"/>
      <c r="J97" s="194" t="s">
        <v>89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2">
        <f>'SO 03 - Osvetlenie'!J30</f>
        <v>0</v>
      </c>
      <c r="AH97" s="193"/>
      <c r="AI97" s="193"/>
      <c r="AJ97" s="193"/>
      <c r="AK97" s="193"/>
      <c r="AL97" s="193"/>
      <c r="AM97" s="193"/>
      <c r="AN97" s="192">
        <f t="shared" si="0"/>
        <v>0</v>
      </c>
      <c r="AO97" s="193"/>
      <c r="AP97" s="193"/>
      <c r="AQ97" s="80" t="s">
        <v>82</v>
      </c>
      <c r="AR97" s="77"/>
      <c r="AS97" s="81">
        <v>0</v>
      </c>
      <c r="AT97" s="82">
        <f t="shared" si="1"/>
        <v>0</v>
      </c>
      <c r="AU97" s="83">
        <f>'SO 03 - Osvetlenie'!P122</f>
        <v>0</v>
      </c>
      <c r="AV97" s="82">
        <f>'SO 03 - Osvetlenie'!J33</f>
        <v>0</v>
      </c>
      <c r="AW97" s="82">
        <f>'SO 03 - Osvetlenie'!J34</f>
        <v>0</v>
      </c>
      <c r="AX97" s="82">
        <f>'SO 03 - Osvetlenie'!J35</f>
        <v>0</v>
      </c>
      <c r="AY97" s="82">
        <f>'SO 03 - Osvetlenie'!J36</f>
        <v>0</v>
      </c>
      <c r="AZ97" s="82">
        <f>'SO 03 - Osvetlenie'!F33</f>
        <v>0</v>
      </c>
      <c r="BA97" s="82">
        <f>'SO 03 - Osvetlenie'!F34</f>
        <v>0</v>
      </c>
      <c r="BB97" s="82">
        <f>'SO 03 - Osvetlenie'!F35</f>
        <v>0</v>
      </c>
      <c r="BC97" s="82">
        <f>'SO 03 - Osvetlenie'!F36</f>
        <v>0</v>
      </c>
      <c r="BD97" s="84">
        <f>'SO 03 - Osvetlenie'!F37</f>
        <v>0</v>
      </c>
      <c r="BT97" s="85" t="s">
        <v>83</v>
      </c>
      <c r="BV97" s="85" t="s">
        <v>77</v>
      </c>
      <c r="BW97" s="85" t="s">
        <v>90</v>
      </c>
      <c r="BX97" s="85" t="s">
        <v>4</v>
      </c>
      <c r="CL97" s="85" t="s">
        <v>1</v>
      </c>
      <c r="CM97" s="85" t="s">
        <v>75</v>
      </c>
    </row>
    <row r="98" spans="1:91" s="7" customFormat="1" ht="24.75" customHeight="1">
      <c r="A98" s="76" t="s">
        <v>79</v>
      </c>
      <c r="B98" s="77"/>
      <c r="C98" s="78"/>
      <c r="D98" s="194" t="s">
        <v>91</v>
      </c>
      <c r="E98" s="194"/>
      <c r="F98" s="194"/>
      <c r="G98" s="194"/>
      <c r="H98" s="194"/>
      <c r="I98" s="79"/>
      <c r="J98" s="194" t="s">
        <v>92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92">
        <f>'SO 04.1 -  Distribučné ro...'!J30</f>
        <v>0</v>
      </c>
      <c r="AH98" s="193"/>
      <c r="AI98" s="193"/>
      <c r="AJ98" s="193"/>
      <c r="AK98" s="193"/>
      <c r="AL98" s="193"/>
      <c r="AM98" s="193"/>
      <c r="AN98" s="192">
        <f t="shared" si="0"/>
        <v>0</v>
      </c>
      <c r="AO98" s="193"/>
      <c r="AP98" s="193"/>
      <c r="AQ98" s="80" t="s">
        <v>82</v>
      </c>
      <c r="AR98" s="77"/>
      <c r="AS98" s="81">
        <v>0</v>
      </c>
      <c r="AT98" s="82">
        <f t="shared" si="1"/>
        <v>0</v>
      </c>
      <c r="AU98" s="83">
        <f>'SO 04.1 -  Distribučné ro...'!P124</f>
        <v>0</v>
      </c>
      <c r="AV98" s="82">
        <f>'SO 04.1 -  Distribučné ro...'!J33</f>
        <v>0</v>
      </c>
      <c r="AW98" s="82">
        <f>'SO 04.1 -  Distribučné ro...'!J34</f>
        <v>0</v>
      </c>
      <c r="AX98" s="82">
        <f>'SO 04.1 -  Distribučné ro...'!J35</f>
        <v>0</v>
      </c>
      <c r="AY98" s="82">
        <f>'SO 04.1 -  Distribučné ro...'!J36</f>
        <v>0</v>
      </c>
      <c r="AZ98" s="82">
        <f>'SO 04.1 -  Distribučné ro...'!F33</f>
        <v>0</v>
      </c>
      <c r="BA98" s="82">
        <f>'SO 04.1 -  Distribučné ro...'!F34</f>
        <v>0</v>
      </c>
      <c r="BB98" s="82">
        <f>'SO 04.1 -  Distribučné ro...'!F35</f>
        <v>0</v>
      </c>
      <c r="BC98" s="82">
        <f>'SO 04.1 -  Distribučné ro...'!F36</f>
        <v>0</v>
      </c>
      <c r="BD98" s="84">
        <f>'SO 04.1 -  Distribučné ro...'!F37</f>
        <v>0</v>
      </c>
      <c r="BT98" s="85" t="s">
        <v>83</v>
      </c>
      <c r="BV98" s="85" t="s">
        <v>77</v>
      </c>
      <c r="BW98" s="85" t="s">
        <v>93</v>
      </c>
      <c r="BX98" s="85" t="s">
        <v>4</v>
      </c>
      <c r="CL98" s="85" t="s">
        <v>1</v>
      </c>
      <c r="CM98" s="85" t="s">
        <v>75</v>
      </c>
    </row>
    <row r="99" spans="1:91" s="7" customFormat="1" ht="24.75" customHeight="1">
      <c r="A99" s="76" t="s">
        <v>79</v>
      </c>
      <c r="B99" s="77"/>
      <c r="C99" s="78"/>
      <c r="D99" s="194" t="s">
        <v>94</v>
      </c>
      <c r="E99" s="194"/>
      <c r="F99" s="194"/>
      <c r="G99" s="194"/>
      <c r="H99" s="194"/>
      <c r="I99" s="79"/>
      <c r="J99" s="194" t="s">
        <v>95</v>
      </c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192">
        <f>'SO 04.2 - Elektrická kábl...'!J30</f>
        <v>0</v>
      </c>
      <c r="AH99" s="193"/>
      <c r="AI99" s="193"/>
      <c r="AJ99" s="193"/>
      <c r="AK99" s="193"/>
      <c r="AL99" s="193"/>
      <c r="AM99" s="193"/>
      <c r="AN99" s="192">
        <f t="shared" si="0"/>
        <v>0</v>
      </c>
      <c r="AO99" s="193"/>
      <c r="AP99" s="193"/>
      <c r="AQ99" s="80" t="s">
        <v>82</v>
      </c>
      <c r="AR99" s="77"/>
      <c r="AS99" s="81">
        <v>0</v>
      </c>
      <c r="AT99" s="82">
        <f t="shared" si="1"/>
        <v>0</v>
      </c>
      <c r="AU99" s="83">
        <f>'SO 04.2 - Elektrická kábl...'!P124</f>
        <v>0</v>
      </c>
      <c r="AV99" s="82">
        <f>'SO 04.2 - Elektrická kábl...'!J33</f>
        <v>0</v>
      </c>
      <c r="AW99" s="82">
        <f>'SO 04.2 - Elektrická kábl...'!J34</f>
        <v>0</v>
      </c>
      <c r="AX99" s="82">
        <f>'SO 04.2 - Elektrická kábl...'!J35</f>
        <v>0</v>
      </c>
      <c r="AY99" s="82">
        <f>'SO 04.2 - Elektrická kábl...'!J36</f>
        <v>0</v>
      </c>
      <c r="AZ99" s="82">
        <f>'SO 04.2 - Elektrická kábl...'!F33</f>
        <v>0</v>
      </c>
      <c r="BA99" s="82">
        <f>'SO 04.2 - Elektrická kábl...'!F34</f>
        <v>0</v>
      </c>
      <c r="BB99" s="82">
        <f>'SO 04.2 - Elektrická kábl...'!F35</f>
        <v>0</v>
      </c>
      <c r="BC99" s="82">
        <f>'SO 04.2 - Elektrická kábl...'!F36</f>
        <v>0</v>
      </c>
      <c r="BD99" s="84">
        <f>'SO 04.2 - Elektrická kábl...'!F37</f>
        <v>0</v>
      </c>
      <c r="BT99" s="85" t="s">
        <v>83</v>
      </c>
      <c r="BV99" s="85" t="s">
        <v>77</v>
      </c>
      <c r="BW99" s="85" t="s">
        <v>96</v>
      </c>
      <c r="BX99" s="85" t="s">
        <v>4</v>
      </c>
      <c r="CL99" s="85" t="s">
        <v>1</v>
      </c>
      <c r="CM99" s="85" t="s">
        <v>75</v>
      </c>
    </row>
    <row r="100" spans="1:91" s="7" customFormat="1" ht="16.5" customHeight="1">
      <c r="A100" s="76" t="s">
        <v>79</v>
      </c>
      <c r="B100" s="77"/>
      <c r="C100" s="78"/>
      <c r="D100" s="194" t="s">
        <v>97</v>
      </c>
      <c r="E100" s="194"/>
      <c r="F100" s="194"/>
      <c r="G100" s="194"/>
      <c r="H100" s="194"/>
      <c r="I100" s="79"/>
      <c r="J100" s="194" t="s">
        <v>98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4"/>
      <c r="AG100" s="192">
        <f>'TO 01 - Ochladzovanie ume...'!J30</f>
        <v>0</v>
      </c>
      <c r="AH100" s="193"/>
      <c r="AI100" s="193"/>
      <c r="AJ100" s="193"/>
      <c r="AK100" s="193"/>
      <c r="AL100" s="193"/>
      <c r="AM100" s="193"/>
      <c r="AN100" s="192">
        <f t="shared" si="0"/>
        <v>0</v>
      </c>
      <c r="AO100" s="193"/>
      <c r="AP100" s="193"/>
      <c r="AQ100" s="80" t="s">
        <v>82</v>
      </c>
      <c r="AR100" s="77"/>
      <c r="AS100" s="86">
        <v>0</v>
      </c>
      <c r="AT100" s="87">
        <f t="shared" si="1"/>
        <v>0</v>
      </c>
      <c r="AU100" s="88">
        <f>'TO 01 - Ochladzovanie ume...'!P122</f>
        <v>0</v>
      </c>
      <c r="AV100" s="87">
        <f>'TO 01 - Ochladzovanie ume...'!J33</f>
        <v>0</v>
      </c>
      <c r="AW100" s="87">
        <f>'TO 01 - Ochladzovanie ume...'!J34</f>
        <v>0</v>
      </c>
      <c r="AX100" s="87">
        <f>'TO 01 - Ochladzovanie ume...'!J35</f>
        <v>0</v>
      </c>
      <c r="AY100" s="87">
        <f>'TO 01 - Ochladzovanie ume...'!J36</f>
        <v>0</v>
      </c>
      <c r="AZ100" s="87">
        <f>'TO 01 - Ochladzovanie ume...'!F33</f>
        <v>0</v>
      </c>
      <c r="BA100" s="87">
        <f>'TO 01 - Ochladzovanie ume...'!F34</f>
        <v>0</v>
      </c>
      <c r="BB100" s="87">
        <f>'TO 01 - Ochladzovanie ume...'!F35</f>
        <v>0</v>
      </c>
      <c r="BC100" s="87">
        <f>'TO 01 - Ochladzovanie ume...'!F36</f>
        <v>0</v>
      </c>
      <c r="BD100" s="89">
        <f>'TO 01 - Ochladzovanie ume...'!F37</f>
        <v>0</v>
      </c>
      <c r="BT100" s="85" t="s">
        <v>83</v>
      </c>
      <c r="BV100" s="85" t="s">
        <v>77</v>
      </c>
      <c r="BW100" s="85" t="s">
        <v>99</v>
      </c>
      <c r="BX100" s="85" t="s">
        <v>4</v>
      </c>
      <c r="CL100" s="85" t="s">
        <v>1</v>
      </c>
      <c r="CM100" s="85" t="s">
        <v>75</v>
      </c>
    </row>
    <row r="101" spans="1:91" s="2" customFormat="1" ht="30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  <row r="102" spans="1:9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</sheetData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Futbalové ihrisko...'!C2" display="/" xr:uid="{00000000-0004-0000-0000-000000000000}"/>
    <hyperlink ref="A96" location="'SO 02 -  Odvodnenie ihriska'!C2" display="/" xr:uid="{00000000-0004-0000-0000-000001000000}"/>
    <hyperlink ref="A97" location="'SO 03 - Osvetlenie'!C2" display="/" xr:uid="{00000000-0004-0000-0000-000002000000}"/>
    <hyperlink ref="A98" location="'SO 04.1 -  Distribučné ro...'!C2" display="/" xr:uid="{00000000-0004-0000-0000-000003000000}"/>
    <hyperlink ref="A99" location="'SO 04.2 - Elektrická kábl...'!C2" display="/" xr:uid="{00000000-0004-0000-0000-000004000000}"/>
    <hyperlink ref="A100" location="'TO 01 - Ochladzovanie ume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0"/>
  <sheetViews>
    <sheetView showGridLines="0" topLeftCell="A215" workbookViewId="0">
      <selection activeCell="A230" sqref="A230:XFD2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100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2" t="str">
        <f>'Rekapitulácia stavby'!K6</f>
        <v>Revitalizácia športového areálu Slávia - futbal.ihrisko z umelou trávou č.6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102</v>
      </c>
      <c r="F9" s="211"/>
      <c r="G9" s="211"/>
      <c r="H9" s="21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12. 8. 2020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4" t="str">
        <f>'Rekapitulácia stavby'!E14</f>
        <v>Vyplň údaj</v>
      </c>
      <c r="F18" s="184"/>
      <c r="G18" s="184"/>
      <c r="H18" s="184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39</v>
      </c>
      <c r="E33" s="24" t="s">
        <v>40</v>
      </c>
      <c r="F33" s="96">
        <f>ROUND((SUM(BE129:BE229)),  2)</f>
        <v>0</v>
      </c>
      <c r="G33" s="29"/>
      <c r="H33" s="29"/>
      <c r="I33" s="97">
        <v>0.2</v>
      </c>
      <c r="J33" s="96">
        <f>ROUND(((SUM(BE129:BE229))*I33),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6">
        <f>ROUND((SUM(BF129:BF229)),  2)</f>
        <v>0</v>
      </c>
      <c r="G34" s="29"/>
      <c r="H34" s="29"/>
      <c r="I34" s="97">
        <v>0.2</v>
      </c>
      <c r="J34" s="96">
        <f>ROUND(((SUM(BF129:BF229))*I34),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6">
        <f>ROUND((SUM(BG129:BG229)),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6">
        <f>ROUND((SUM(BH129:BH229)),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6">
        <f>ROUND((SUM(BI129:BI229)),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Revitalizácia športového areálu Slávia - futbal.ihrisko z umelou trávou č.6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SO 01 - Futbalové ihrisko s umelou trávou</v>
      </c>
      <c r="F87" s="211"/>
      <c r="G87" s="211"/>
      <c r="H87" s="21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Trnava</v>
      </c>
      <c r="G89" s="29"/>
      <c r="H89" s="29"/>
      <c r="I89" s="24" t="s">
        <v>20</v>
      </c>
      <c r="J89" s="52" t="str">
        <f>IF(J12="","",J12)</f>
        <v>12. 8. 2020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22</v>
      </c>
      <c r="D91" s="29"/>
      <c r="E91" s="29"/>
      <c r="F91" s="22" t="str">
        <f>E15</f>
        <v>Mesto Trnava, Trhová 3, 917 71 Trnava</v>
      </c>
      <c r="G91" s="29"/>
      <c r="H91" s="29"/>
      <c r="I91" s="24" t="s">
        <v>28</v>
      </c>
      <c r="J91" s="27" t="str">
        <f>E21</f>
        <v>Ing. Dušan Krupala, 1443*A*1 Pozemné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Ing.Igor Janečka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J130</f>
        <v>0</v>
      </c>
      <c r="L97" s="109"/>
    </row>
    <row r="98" spans="1:31" s="10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J131</f>
        <v>0</v>
      </c>
      <c r="L98" s="113"/>
    </row>
    <row r="99" spans="1:31" s="10" customFormat="1" ht="19.899999999999999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J150</f>
        <v>0</v>
      </c>
      <c r="L99" s="113"/>
    </row>
    <row r="100" spans="1:31" s="10" customFormat="1" ht="19.899999999999999" customHeight="1">
      <c r="B100" s="113"/>
      <c r="D100" s="114" t="s">
        <v>111</v>
      </c>
      <c r="E100" s="115"/>
      <c r="F100" s="115"/>
      <c r="G100" s="115"/>
      <c r="H100" s="115"/>
      <c r="I100" s="115"/>
      <c r="J100" s="116">
        <f>J162</f>
        <v>0</v>
      </c>
      <c r="L100" s="113"/>
    </row>
    <row r="101" spans="1:31" s="10" customFormat="1" ht="19.899999999999999" customHeight="1">
      <c r="B101" s="113"/>
      <c r="D101" s="114" t="s">
        <v>112</v>
      </c>
      <c r="E101" s="115"/>
      <c r="F101" s="115"/>
      <c r="G101" s="115"/>
      <c r="H101" s="115"/>
      <c r="I101" s="115"/>
      <c r="J101" s="116">
        <f>J166</f>
        <v>0</v>
      </c>
      <c r="L101" s="113"/>
    </row>
    <row r="102" spans="1:31" s="10" customFormat="1" ht="19.899999999999999" customHeight="1">
      <c r="B102" s="113"/>
      <c r="D102" s="114" t="s">
        <v>113</v>
      </c>
      <c r="E102" s="115"/>
      <c r="F102" s="115"/>
      <c r="G102" s="115"/>
      <c r="H102" s="115"/>
      <c r="I102" s="115"/>
      <c r="J102" s="116">
        <f>J176</f>
        <v>0</v>
      </c>
      <c r="L102" s="113"/>
    </row>
    <row r="103" spans="1:31" s="10" customFormat="1" ht="19.899999999999999" customHeight="1">
      <c r="B103" s="113"/>
      <c r="D103" s="114" t="s">
        <v>114</v>
      </c>
      <c r="E103" s="115"/>
      <c r="F103" s="115"/>
      <c r="G103" s="115"/>
      <c r="H103" s="115"/>
      <c r="I103" s="115"/>
      <c r="J103" s="116">
        <f>J188</f>
        <v>0</v>
      </c>
      <c r="L103" s="113"/>
    </row>
    <row r="104" spans="1:31" s="10" customFormat="1" ht="19.899999999999999" customHeight="1">
      <c r="B104" s="113"/>
      <c r="D104" s="114" t="s">
        <v>115</v>
      </c>
      <c r="E104" s="115"/>
      <c r="F104" s="115"/>
      <c r="G104" s="115"/>
      <c r="H104" s="115"/>
      <c r="I104" s="115"/>
      <c r="J104" s="116">
        <f>J207</f>
        <v>0</v>
      </c>
      <c r="L104" s="113"/>
    </row>
    <row r="105" spans="1:31" s="9" customFormat="1" ht="24.95" customHeight="1">
      <c r="B105" s="109"/>
      <c r="D105" s="110" t="s">
        <v>116</v>
      </c>
      <c r="E105" s="111"/>
      <c r="F105" s="111"/>
      <c r="G105" s="111"/>
      <c r="H105" s="111"/>
      <c r="I105" s="111"/>
      <c r="J105" s="112">
        <f>J209</f>
        <v>0</v>
      </c>
      <c r="L105" s="109"/>
    </row>
    <row r="106" spans="1:31" s="10" customFormat="1" ht="19.899999999999999" customHeight="1">
      <c r="B106" s="113"/>
      <c r="D106" s="114" t="s">
        <v>117</v>
      </c>
      <c r="E106" s="115"/>
      <c r="F106" s="115"/>
      <c r="G106" s="115"/>
      <c r="H106" s="115"/>
      <c r="I106" s="115"/>
      <c r="J106" s="116">
        <f>J210</f>
        <v>0</v>
      </c>
      <c r="L106" s="113"/>
    </row>
    <row r="107" spans="1:31" s="10" customFormat="1" ht="19.899999999999999" customHeight="1">
      <c r="B107" s="113"/>
      <c r="D107" s="114" t="s">
        <v>118</v>
      </c>
      <c r="E107" s="115"/>
      <c r="F107" s="115"/>
      <c r="G107" s="115"/>
      <c r="H107" s="115"/>
      <c r="I107" s="115"/>
      <c r="J107" s="116">
        <f>J212</f>
        <v>0</v>
      </c>
      <c r="L107" s="113"/>
    </row>
    <row r="108" spans="1:31" s="10" customFormat="1" ht="19.899999999999999" customHeight="1">
      <c r="B108" s="113"/>
      <c r="D108" s="114" t="s">
        <v>119</v>
      </c>
      <c r="E108" s="115"/>
      <c r="F108" s="115"/>
      <c r="G108" s="115"/>
      <c r="H108" s="115"/>
      <c r="I108" s="115"/>
      <c r="J108" s="116">
        <f>J226</f>
        <v>0</v>
      </c>
      <c r="L108" s="113"/>
    </row>
    <row r="109" spans="1:31" s="9" customFormat="1" ht="24.95" customHeight="1">
      <c r="B109" s="109"/>
      <c r="D109" s="110" t="s">
        <v>120</v>
      </c>
      <c r="E109" s="111"/>
      <c r="F109" s="111"/>
      <c r="G109" s="111"/>
      <c r="H109" s="111"/>
      <c r="I109" s="111"/>
      <c r="J109" s="112">
        <f>J228</f>
        <v>0</v>
      </c>
      <c r="L109" s="109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121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12" t="str">
        <f>E7</f>
        <v>Revitalizácia športového areálu Slávia - futbal.ihrisko z umelou trávou č.6</v>
      </c>
      <c r="F119" s="213"/>
      <c r="G119" s="213"/>
      <c r="H119" s="213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101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02" t="str">
        <f>E9</f>
        <v>SO 01 - Futbalové ihrisko s umelou trávou</v>
      </c>
      <c r="F121" s="211"/>
      <c r="G121" s="211"/>
      <c r="H121" s="211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Trnava</v>
      </c>
      <c r="G123" s="29"/>
      <c r="H123" s="29"/>
      <c r="I123" s="24" t="s">
        <v>20</v>
      </c>
      <c r="J123" s="52" t="str">
        <f>IF(J12="","",J12)</f>
        <v>12. 8. 2020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40.15" customHeight="1">
      <c r="A125" s="29"/>
      <c r="B125" s="30"/>
      <c r="C125" s="24" t="s">
        <v>22</v>
      </c>
      <c r="D125" s="29"/>
      <c r="E125" s="29"/>
      <c r="F125" s="22" t="str">
        <f>E15</f>
        <v>Mesto Trnava, Trhová 3, 917 71 Trnava</v>
      </c>
      <c r="G125" s="29"/>
      <c r="H125" s="29"/>
      <c r="I125" s="24" t="s">
        <v>28</v>
      </c>
      <c r="J125" s="27" t="str">
        <f>E21</f>
        <v>Ing. Dušan Krupala, 1443*A*1 Pozemné stavby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32</v>
      </c>
      <c r="J126" s="27" t="str">
        <f>E24</f>
        <v>Ing.Igor Janečka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7"/>
      <c r="B128" s="118"/>
      <c r="C128" s="119" t="s">
        <v>122</v>
      </c>
      <c r="D128" s="120" t="s">
        <v>60</v>
      </c>
      <c r="E128" s="120" t="s">
        <v>56</v>
      </c>
      <c r="F128" s="120" t="s">
        <v>57</v>
      </c>
      <c r="G128" s="120" t="s">
        <v>123</v>
      </c>
      <c r="H128" s="120" t="s">
        <v>124</v>
      </c>
      <c r="I128" s="120" t="s">
        <v>125</v>
      </c>
      <c r="J128" s="121" t="s">
        <v>105</v>
      </c>
      <c r="K128" s="122" t="s">
        <v>126</v>
      </c>
      <c r="L128" s="123"/>
      <c r="M128" s="59" t="s">
        <v>1</v>
      </c>
      <c r="N128" s="60" t="s">
        <v>39</v>
      </c>
      <c r="O128" s="60" t="s">
        <v>127</v>
      </c>
      <c r="P128" s="60" t="s">
        <v>128</v>
      </c>
      <c r="Q128" s="60" t="s">
        <v>129</v>
      </c>
      <c r="R128" s="60" t="s">
        <v>130</v>
      </c>
      <c r="S128" s="60" t="s">
        <v>131</v>
      </c>
      <c r="T128" s="61" t="s">
        <v>132</v>
      </c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65" s="2" customFormat="1" ht="22.9" customHeight="1">
      <c r="A129" s="29"/>
      <c r="B129" s="30"/>
      <c r="C129" s="66" t="s">
        <v>106</v>
      </c>
      <c r="D129" s="29"/>
      <c r="E129" s="29"/>
      <c r="F129" s="29"/>
      <c r="G129" s="29"/>
      <c r="H129" s="29"/>
      <c r="I129" s="29"/>
      <c r="J129" s="124">
        <f>BK129</f>
        <v>0</v>
      </c>
      <c r="K129" s="29"/>
      <c r="L129" s="30"/>
      <c r="M129" s="62"/>
      <c r="N129" s="53"/>
      <c r="O129" s="63"/>
      <c r="P129" s="125">
        <f>P130+P209+P228</f>
        <v>0</v>
      </c>
      <c r="Q129" s="63"/>
      <c r="R129" s="125">
        <f>R130+R209+R228</f>
        <v>6206.143710379999</v>
      </c>
      <c r="S129" s="63"/>
      <c r="T129" s="126">
        <f>T130+T209+T228</f>
        <v>82.374899999999997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74</v>
      </c>
      <c r="AU129" s="14" t="s">
        <v>107</v>
      </c>
      <c r="BK129" s="127">
        <f>BK130+BK209+BK228</f>
        <v>0</v>
      </c>
    </row>
    <row r="130" spans="1:65" s="12" customFormat="1" ht="25.9" customHeight="1">
      <c r="B130" s="128"/>
      <c r="D130" s="129" t="s">
        <v>74</v>
      </c>
      <c r="E130" s="130" t="s">
        <v>133</v>
      </c>
      <c r="F130" s="130" t="s">
        <v>134</v>
      </c>
      <c r="I130" s="131"/>
      <c r="J130" s="132">
        <f>BK130</f>
        <v>0</v>
      </c>
      <c r="L130" s="128"/>
      <c r="M130" s="133"/>
      <c r="N130" s="134"/>
      <c r="O130" s="134"/>
      <c r="P130" s="135">
        <f>P131+P150+P162+P166+P176+P188+P207</f>
        <v>0</v>
      </c>
      <c r="Q130" s="134"/>
      <c r="R130" s="135">
        <f>R131+R150+R162+R166+R176+R188+R207</f>
        <v>6189.4854400799986</v>
      </c>
      <c r="S130" s="134"/>
      <c r="T130" s="136">
        <f>T131+T150+T162+T166+T176+T188+T207</f>
        <v>77.943600000000004</v>
      </c>
      <c r="AR130" s="129" t="s">
        <v>83</v>
      </c>
      <c r="AT130" s="137" t="s">
        <v>74</v>
      </c>
      <c r="AU130" s="137" t="s">
        <v>75</v>
      </c>
      <c r="AY130" s="129" t="s">
        <v>135</v>
      </c>
      <c r="BK130" s="138">
        <f>BK131+BK150+BK162+BK166+BK176+BK188+BK207</f>
        <v>0</v>
      </c>
    </row>
    <row r="131" spans="1:65" s="12" customFormat="1" ht="22.9" customHeight="1">
      <c r="B131" s="128"/>
      <c r="D131" s="129" t="s">
        <v>74</v>
      </c>
      <c r="E131" s="139" t="s">
        <v>83</v>
      </c>
      <c r="F131" s="139" t="s">
        <v>136</v>
      </c>
      <c r="I131" s="131"/>
      <c r="J131" s="140">
        <f>BK131</f>
        <v>0</v>
      </c>
      <c r="L131" s="128"/>
      <c r="M131" s="133"/>
      <c r="N131" s="134"/>
      <c r="O131" s="134"/>
      <c r="P131" s="135">
        <f>SUM(P135:P149)</f>
        <v>0</v>
      </c>
      <c r="Q131" s="134"/>
      <c r="R131" s="135">
        <f>SUM(R135:R149)</f>
        <v>0</v>
      </c>
      <c r="S131" s="134"/>
      <c r="T131" s="136">
        <f>SUM(T135:T149)</f>
        <v>15.44</v>
      </c>
      <c r="AR131" s="129" t="s">
        <v>83</v>
      </c>
      <c r="AT131" s="137" t="s">
        <v>74</v>
      </c>
      <c r="AU131" s="137" t="s">
        <v>83</v>
      </c>
      <c r="AY131" s="129" t="s">
        <v>135</v>
      </c>
      <c r="BK131" s="138">
        <f>SUM(BK135:BK149)</f>
        <v>0</v>
      </c>
    </row>
    <row r="132" spans="1:65" s="12" customFormat="1" ht="36.75" customHeight="1">
      <c r="B132" s="128"/>
      <c r="C132" s="222">
        <v>85</v>
      </c>
      <c r="D132" s="223" t="s">
        <v>137</v>
      </c>
      <c r="E132" s="224" t="s">
        <v>929</v>
      </c>
      <c r="F132" s="232" t="s">
        <v>930</v>
      </c>
      <c r="G132" s="225" t="s">
        <v>213</v>
      </c>
      <c r="H132" s="233">
        <v>1</v>
      </c>
      <c r="I132" s="147"/>
      <c r="J132" s="235">
        <f>H132*I132</f>
        <v>0</v>
      </c>
      <c r="L132" s="128"/>
      <c r="M132" s="133"/>
      <c r="N132" s="134"/>
      <c r="O132" s="134"/>
      <c r="P132" s="135"/>
      <c r="Q132" s="134"/>
      <c r="R132" s="135"/>
      <c r="S132" s="134"/>
      <c r="T132" s="136"/>
      <c r="AR132" s="129"/>
      <c r="AT132" s="137"/>
      <c r="AU132" s="137"/>
      <c r="AY132" s="129"/>
      <c r="BK132" s="138"/>
    </row>
    <row r="133" spans="1:65" s="12" customFormat="1" ht="22.9" customHeight="1">
      <c r="B133" s="128"/>
      <c r="C133" s="226">
        <v>86</v>
      </c>
      <c r="D133" s="227" t="s">
        <v>137</v>
      </c>
      <c r="E133" s="237" t="s">
        <v>931</v>
      </c>
      <c r="F133" s="236" t="s">
        <v>932</v>
      </c>
      <c r="G133" s="228" t="s">
        <v>213</v>
      </c>
      <c r="H133" s="238">
        <v>1</v>
      </c>
      <c r="I133" s="234"/>
      <c r="J133" s="235">
        <f t="shared" ref="J133:J134" si="0">H133*I133</f>
        <v>0</v>
      </c>
      <c r="L133" s="128"/>
      <c r="M133" s="133"/>
      <c r="N133" s="134"/>
      <c r="O133" s="134"/>
      <c r="P133" s="135"/>
      <c r="Q133" s="134"/>
      <c r="R133" s="135"/>
      <c r="S133" s="134"/>
      <c r="T133" s="136"/>
      <c r="AR133" s="129"/>
      <c r="AT133" s="137"/>
      <c r="AU133" s="137"/>
      <c r="AY133" s="129"/>
      <c r="BK133" s="138"/>
    </row>
    <row r="134" spans="1:65" s="12" customFormat="1" ht="22.9" customHeight="1">
      <c r="B134" s="128"/>
      <c r="C134" s="229">
        <v>87</v>
      </c>
      <c r="D134" s="230" t="s">
        <v>137</v>
      </c>
      <c r="E134" s="240" t="s">
        <v>933</v>
      </c>
      <c r="F134" s="239" t="s">
        <v>934</v>
      </c>
      <c r="G134" s="231" t="s">
        <v>213</v>
      </c>
      <c r="H134" s="241">
        <v>1</v>
      </c>
      <c r="I134" s="147"/>
      <c r="J134" s="235">
        <f t="shared" si="0"/>
        <v>0</v>
      </c>
      <c r="L134" s="128"/>
      <c r="M134" s="133"/>
      <c r="N134" s="134"/>
      <c r="O134" s="134"/>
      <c r="P134" s="135"/>
      <c r="Q134" s="134"/>
      <c r="R134" s="135"/>
      <c r="S134" s="134"/>
      <c r="T134" s="136"/>
      <c r="AR134" s="129"/>
      <c r="AT134" s="137"/>
      <c r="AU134" s="137"/>
      <c r="AY134" s="129"/>
      <c r="BK134" s="138"/>
    </row>
    <row r="135" spans="1:65" s="2" customFormat="1" ht="24.2" customHeight="1">
      <c r="A135" s="29"/>
      <c r="B135" s="141"/>
      <c r="C135" s="215" t="s">
        <v>83</v>
      </c>
      <c r="D135" s="215" t="s">
        <v>137</v>
      </c>
      <c r="E135" s="216" t="s">
        <v>138</v>
      </c>
      <c r="F135" s="217" t="s">
        <v>139</v>
      </c>
      <c r="G135" s="218" t="s">
        <v>140</v>
      </c>
      <c r="H135" s="219">
        <v>386</v>
      </c>
      <c r="I135" s="220"/>
      <c r="J135" s="221">
        <f t="shared" ref="J135:J149" si="1">ROUND(I135*H135,3)</f>
        <v>0</v>
      </c>
      <c r="K135" s="148"/>
      <c r="L135" s="30"/>
      <c r="M135" s="149" t="s">
        <v>1</v>
      </c>
      <c r="N135" s="150" t="s">
        <v>41</v>
      </c>
      <c r="O135" s="55"/>
      <c r="P135" s="151">
        <f t="shared" ref="P135:P149" si="2">O135*H135</f>
        <v>0</v>
      </c>
      <c r="Q135" s="151">
        <v>0</v>
      </c>
      <c r="R135" s="151">
        <f t="shared" ref="R135:R149" si="3">Q135*H135</f>
        <v>0</v>
      </c>
      <c r="S135" s="151">
        <v>0.04</v>
      </c>
      <c r="T135" s="152">
        <f t="shared" ref="T135:T149" si="4">S135*H135</f>
        <v>15.44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141</v>
      </c>
      <c r="AT135" s="153" t="s">
        <v>137</v>
      </c>
      <c r="AU135" s="153" t="s">
        <v>142</v>
      </c>
      <c r="AY135" s="14" t="s">
        <v>135</v>
      </c>
      <c r="BE135" s="154">
        <f t="shared" ref="BE135:BE149" si="5">IF(N135="základná",J135,0)</f>
        <v>0</v>
      </c>
      <c r="BF135" s="154">
        <f t="shared" ref="BF135:BF149" si="6">IF(N135="znížená",J135,0)</f>
        <v>0</v>
      </c>
      <c r="BG135" s="154">
        <f t="shared" ref="BG135:BG149" si="7">IF(N135="zákl. prenesená",J135,0)</f>
        <v>0</v>
      </c>
      <c r="BH135" s="154">
        <f t="shared" ref="BH135:BH149" si="8">IF(N135="zníž. prenesená",J135,0)</f>
        <v>0</v>
      </c>
      <c r="BI135" s="154">
        <f t="shared" ref="BI135:BI149" si="9">IF(N135="nulová",J135,0)</f>
        <v>0</v>
      </c>
      <c r="BJ135" s="14" t="s">
        <v>142</v>
      </c>
      <c r="BK135" s="155">
        <f t="shared" ref="BK135:BK149" si="10">ROUND(I135*H135,3)</f>
        <v>0</v>
      </c>
      <c r="BL135" s="14" t="s">
        <v>141</v>
      </c>
      <c r="BM135" s="153" t="s">
        <v>143</v>
      </c>
    </row>
    <row r="136" spans="1:65" s="2" customFormat="1" ht="24.2" customHeight="1">
      <c r="A136" s="29"/>
      <c r="B136" s="141"/>
      <c r="C136" s="142" t="s">
        <v>142</v>
      </c>
      <c r="D136" s="142" t="s">
        <v>137</v>
      </c>
      <c r="E136" s="143" t="s">
        <v>144</v>
      </c>
      <c r="F136" s="144" t="s">
        <v>145</v>
      </c>
      <c r="G136" s="145" t="s">
        <v>146</v>
      </c>
      <c r="H136" s="146">
        <v>3053.8510000000001</v>
      </c>
      <c r="I136" s="147"/>
      <c r="J136" s="146">
        <f t="shared" si="1"/>
        <v>0</v>
      </c>
      <c r="K136" s="148"/>
      <c r="L136" s="30"/>
      <c r="M136" s="149" t="s">
        <v>1</v>
      </c>
      <c r="N136" s="150" t="s">
        <v>41</v>
      </c>
      <c r="O136" s="55"/>
      <c r="P136" s="151">
        <f t="shared" si="2"/>
        <v>0</v>
      </c>
      <c r="Q136" s="151">
        <v>0</v>
      </c>
      <c r="R136" s="151">
        <f t="shared" si="3"/>
        <v>0</v>
      </c>
      <c r="S136" s="151">
        <v>0</v>
      </c>
      <c r="T136" s="152">
        <f t="shared" si="4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141</v>
      </c>
      <c r="AT136" s="153" t="s">
        <v>137</v>
      </c>
      <c r="AU136" s="153" t="s">
        <v>142</v>
      </c>
      <c r="AY136" s="14" t="s">
        <v>135</v>
      </c>
      <c r="BE136" s="154">
        <f t="shared" si="5"/>
        <v>0</v>
      </c>
      <c r="BF136" s="154">
        <f t="shared" si="6"/>
        <v>0</v>
      </c>
      <c r="BG136" s="154">
        <f t="shared" si="7"/>
        <v>0</v>
      </c>
      <c r="BH136" s="154">
        <f t="shared" si="8"/>
        <v>0</v>
      </c>
      <c r="BI136" s="154">
        <f t="shared" si="9"/>
        <v>0</v>
      </c>
      <c r="BJ136" s="14" t="s">
        <v>142</v>
      </c>
      <c r="BK136" s="155">
        <f t="shared" si="10"/>
        <v>0</v>
      </c>
      <c r="BL136" s="14" t="s">
        <v>141</v>
      </c>
      <c r="BM136" s="153" t="s">
        <v>147</v>
      </c>
    </row>
    <row r="137" spans="1:65" s="2" customFormat="1" ht="14.45" customHeight="1">
      <c r="A137" s="29"/>
      <c r="B137" s="141"/>
      <c r="C137" s="142" t="s">
        <v>148</v>
      </c>
      <c r="D137" s="142" t="s">
        <v>137</v>
      </c>
      <c r="E137" s="143" t="s">
        <v>149</v>
      </c>
      <c r="F137" s="144" t="s">
        <v>150</v>
      </c>
      <c r="G137" s="145" t="s">
        <v>146</v>
      </c>
      <c r="H137" s="146">
        <v>24</v>
      </c>
      <c r="I137" s="147"/>
      <c r="J137" s="146">
        <f t="shared" si="1"/>
        <v>0</v>
      </c>
      <c r="K137" s="148"/>
      <c r="L137" s="30"/>
      <c r="M137" s="149" t="s">
        <v>1</v>
      </c>
      <c r="N137" s="150" t="s">
        <v>41</v>
      </c>
      <c r="O137" s="55"/>
      <c r="P137" s="151">
        <f t="shared" si="2"/>
        <v>0</v>
      </c>
      <c r="Q137" s="151">
        <v>0</v>
      </c>
      <c r="R137" s="151">
        <f t="shared" si="3"/>
        <v>0</v>
      </c>
      <c r="S137" s="151">
        <v>0</v>
      </c>
      <c r="T137" s="152">
        <f t="shared" si="4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141</v>
      </c>
      <c r="AT137" s="153" t="s">
        <v>137</v>
      </c>
      <c r="AU137" s="153" t="s">
        <v>142</v>
      </c>
      <c r="AY137" s="14" t="s">
        <v>135</v>
      </c>
      <c r="BE137" s="154">
        <f t="shared" si="5"/>
        <v>0</v>
      </c>
      <c r="BF137" s="154">
        <f t="shared" si="6"/>
        <v>0</v>
      </c>
      <c r="BG137" s="154">
        <f t="shared" si="7"/>
        <v>0</v>
      </c>
      <c r="BH137" s="154">
        <f t="shared" si="8"/>
        <v>0</v>
      </c>
      <c r="BI137" s="154">
        <f t="shared" si="9"/>
        <v>0</v>
      </c>
      <c r="BJ137" s="14" t="s">
        <v>142</v>
      </c>
      <c r="BK137" s="155">
        <f t="shared" si="10"/>
        <v>0</v>
      </c>
      <c r="BL137" s="14" t="s">
        <v>141</v>
      </c>
      <c r="BM137" s="153" t="s">
        <v>151</v>
      </c>
    </row>
    <row r="138" spans="1:65" s="2" customFormat="1" ht="24.2" customHeight="1">
      <c r="A138" s="29"/>
      <c r="B138" s="141"/>
      <c r="C138" s="142" t="s">
        <v>141</v>
      </c>
      <c r="D138" s="142" t="s">
        <v>137</v>
      </c>
      <c r="E138" s="143" t="s">
        <v>152</v>
      </c>
      <c r="F138" s="144" t="s">
        <v>153</v>
      </c>
      <c r="G138" s="145" t="s">
        <v>146</v>
      </c>
      <c r="H138" s="146">
        <v>24</v>
      </c>
      <c r="I138" s="147"/>
      <c r="J138" s="146">
        <f t="shared" si="1"/>
        <v>0</v>
      </c>
      <c r="K138" s="148"/>
      <c r="L138" s="30"/>
      <c r="M138" s="149" t="s">
        <v>1</v>
      </c>
      <c r="N138" s="150" t="s">
        <v>41</v>
      </c>
      <c r="O138" s="55"/>
      <c r="P138" s="151">
        <f t="shared" si="2"/>
        <v>0</v>
      </c>
      <c r="Q138" s="151">
        <v>0</v>
      </c>
      <c r="R138" s="151">
        <f t="shared" si="3"/>
        <v>0</v>
      </c>
      <c r="S138" s="151">
        <v>0</v>
      </c>
      <c r="T138" s="152">
        <f t="shared" si="4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141</v>
      </c>
      <c r="AT138" s="153" t="s">
        <v>137</v>
      </c>
      <c r="AU138" s="153" t="s">
        <v>142</v>
      </c>
      <c r="AY138" s="14" t="s">
        <v>135</v>
      </c>
      <c r="BE138" s="154">
        <f t="shared" si="5"/>
        <v>0</v>
      </c>
      <c r="BF138" s="154">
        <f t="shared" si="6"/>
        <v>0</v>
      </c>
      <c r="BG138" s="154">
        <f t="shared" si="7"/>
        <v>0</v>
      </c>
      <c r="BH138" s="154">
        <f t="shared" si="8"/>
        <v>0</v>
      </c>
      <c r="BI138" s="154">
        <f t="shared" si="9"/>
        <v>0</v>
      </c>
      <c r="BJ138" s="14" t="s">
        <v>142</v>
      </c>
      <c r="BK138" s="155">
        <f t="shared" si="10"/>
        <v>0</v>
      </c>
      <c r="BL138" s="14" t="s">
        <v>141</v>
      </c>
      <c r="BM138" s="153" t="s">
        <v>154</v>
      </c>
    </row>
    <row r="139" spans="1:65" s="2" customFormat="1" ht="14.45" customHeight="1">
      <c r="A139" s="29"/>
      <c r="B139" s="141"/>
      <c r="C139" s="142" t="s">
        <v>155</v>
      </c>
      <c r="D139" s="142" t="s">
        <v>137</v>
      </c>
      <c r="E139" s="143" t="s">
        <v>156</v>
      </c>
      <c r="F139" s="144" t="s">
        <v>157</v>
      </c>
      <c r="G139" s="145" t="s">
        <v>146</v>
      </c>
      <c r="H139" s="146">
        <v>12.536</v>
      </c>
      <c r="I139" s="147"/>
      <c r="J139" s="146">
        <f t="shared" si="1"/>
        <v>0</v>
      </c>
      <c r="K139" s="148"/>
      <c r="L139" s="30"/>
      <c r="M139" s="149" t="s">
        <v>1</v>
      </c>
      <c r="N139" s="150" t="s">
        <v>41</v>
      </c>
      <c r="O139" s="55"/>
      <c r="P139" s="151">
        <f t="shared" si="2"/>
        <v>0</v>
      </c>
      <c r="Q139" s="151">
        <v>0</v>
      </c>
      <c r="R139" s="151">
        <f t="shared" si="3"/>
        <v>0</v>
      </c>
      <c r="S139" s="151">
        <v>0</v>
      </c>
      <c r="T139" s="152">
        <f t="shared" si="4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141</v>
      </c>
      <c r="AT139" s="153" t="s">
        <v>137</v>
      </c>
      <c r="AU139" s="153" t="s">
        <v>142</v>
      </c>
      <c r="AY139" s="14" t="s">
        <v>135</v>
      </c>
      <c r="BE139" s="154">
        <f t="shared" si="5"/>
        <v>0</v>
      </c>
      <c r="BF139" s="154">
        <f t="shared" si="6"/>
        <v>0</v>
      </c>
      <c r="BG139" s="154">
        <f t="shared" si="7"/>
        <v>0</v>
      </c>
      <c r="BH139" s="154">
        <f t="shared" si="8"/>
        <v>0</v>
      </c>
      <c r="BI139" s="154">
        <f t="shared" si="9"/>
        <v>0</v>
      </c>
      <c r="BJ139" s="14" t="s">
        <v>142</v>
      </c>
      <c r="BK139" s="155">
        <f t="shared" si="10"/>
        <v>0</v>
      </c>
      <c r="BL139" s="14" t="s">
        <v>141</v>
      </c>
      <c r="BM139" s="153" t="s">
        <v>158</v>
      </c>
    </row>
    <row r="140" spans="1:65" s="2" customFormat="1" ht="37.9" customHeight="1">
      <c r="A140" s="29"/>
      <c r="B140" s="141"/>
      <c r="C140" s="142" t="s">
        <v>159</v>
      </c>
      <c r="D140" s="142" t="s">
        <v>137</v>
      </c>
      <c r="E140" s="143" t="s">
        <v>160</v>
      </c>
      <c r="F140" s="144" t="s">
        <v>161</v>
      </c>
      <c r="G140" s="145" t="s">
        <v>146</v>
      </c>
      <c r="H140" s="146">
        <v>12.536</v>
      </c>
      <c r="I140" s="147"/>
      <c r="J140" s="146">
        <f t="shared" si="1"/>
        <v>0</v>
      </c>
      <c r="K140" s="148"/>
      <c r="L140" s="30"/>
      <c r="M140" s="149" t="s">
        <v>1</v>
      </c>
      <c r="N140" s="150" t="s">
        <v>41</v>
      </c>
      <c r="O140" s="55"/>
      <c r="P140" s="151">
        <f t="shared" si="2"/>
        <v>0</v>
      </c>
      <c r="Q140" s="151">
        <v>0</v>
      </c>
      <c r="R140" s="151">
        <f t="shared" si="3"/>
        <v>0</v>
      </c>
      <c r="S140" s="151">
        <v>0</v>
      </c>
      <c r="T140" s="152">
        <f t="shared" si="4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141</v>
      </c>
      <c r="AT140" s="153" t="s">
        <v>137</v>
      </c>
      <c r="AU140" s="153" t="s">
        <v>142</v>
      </c>
      <c r="AY140" s="14" t="s">
        <v>135</v>
      </c>
      <c r="BE140" s="154">
        <f t="shared" si="5"/>
        <v>0</v>
      </c>
      <c r="BF140" s="154">
        <f t="shared" si="6"/>
        <v>0</v>
      </c>
      <c r="BG140" s="154">
        <f t="shared" si="7"/>
        <v>0</v>
      </c>
      <c r="BH140" s="154">
        <f t="shared" si="8"/>
        <v>0</v>
      </c>
      <c r="BI140" s="154">
        <f t="shared" si="9"/>
        <v>0</v>
      </c>
      <c r="BJ140" s="14" t="s">
        <v>142</v>
      </c>
      <c r="BK140" s="155">
        <f t="shared" si="10"/>
        <v>0</v>
      </c>
      <c r="BL140" s="14" t="s">
        <v>141</v>
      </c>
      <c r="BM140" s="153" t="s">
        <v>162</v>
      </c>
    </row>
    <row r="141" spans="1:65" s="2" customFormat="1" ht="14.45" customHeight="1">
      <c r="A141" s="29"/>
      <c r="B141" s="141"/>
      <c r="C141" s="142" t="s">
        <v>163</v>
      </c>
      <c r="D141" s="142" t="s">
        <v>137</v>
      </c>
      <c r="E141" s="143" t="s">
        <v>164</v>
      </c>
      <c r="F141" s="144" t="s">
        <v>165</v>
      </c>
      <c r="G141" s="145" t="s">
        <v>146</v>
      </c>
      <c r="H141" s="146">
        <v>5.52</v>
      </c>
      <c r="I141" s="147"/>
      <c r="J141" s="146">
        <f t="shared" si="1"/>
        <v>0</v>
      </c>
      <c r="K141" s="148"/>
      <c r="L141" s="30"/>
      <c r="M141" s="149" t="s">
        <v>1</v>
      </c>
      <c r="N141" s="150" t="s">
        <v>41</v>
      </c>
      <c r="O141" s="55"/>
      <c r="P141" s="151">
        <f t="shared" si="2"/>
        <v>0</v>
      </c>
      <c r="Q141" s="151">
        <v>0</v>
      </c>
      <c r="R141" s="151">
        <f t="shared" si="3"/>
        <v>0</v>
      </c>
      <c r="S141" s="151">
        <v>0</v>
      </c>
      <c r="T141" s="152">
        <f t="shared" si="4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141</v>
      </c>
      <c r="AT141" s="153" t="s">
        <v>137</v>
      </c>
      <c r="AU141" s="153" t="s">
        <v>142</v>
      </c>
      <c r="AY141" s="14" t="s">
        <v>135</v>
      </c>
      <c r="BE141" s="154">
        <f t="shared" si="5"/>
        <v>0</v>
      </c>
      <c r="BF141" s="154">
        <f t="shared" si="6"/>
        <v>0</v>
      </c>
      <c r="BG141" s="154">
        <f t="shared" si="7"/>
        <v>0</v>
      </c>
      <c r="BH141" s="154">
        <f t="shared" si="8"/>
        <v>0</v>
      </c>
      <c r="BI141" s="154">
        <f t="shared" si="9"/>
        <v>0</v>
      </c>
      <c r="BJ141" s="14" t="s">
        <v>142</v>
      </c>
      <c r="BK141" s="155">
        <f t="shared" si="10"/>
        <v>0</v>
      </c>
      <c r="BL141" s="14" t="s">
        <v>141</v>
      </c>
      <c r="BM141" s="153" t="s">
        <v>166</v>
      </c>
    </row>
    <row r="142" spans="1:65" s="2" customFormat="1" ht="14.45" customHeight="1">
      <c r="A142" s="29"/>
      <c r="B142" s="141"/>
      <c r="C142" s="142" t="s">
        <v>167</v>
      </c>
      <c r="D142" s="142" t="s">
        <v>137</v>
      </c>
      <c r="E142" s="143" t="s">
        <v>168</v>
      </c>
      <c r="F142" s="144" t="s">
        <v>169</v>
      </c>
      <c r="G142" s="145" t="s">
        <v>146</v>
      </c>
      <c r="H142" s="146">
        <v>5.52</v>
      </c>
      <c r="I142" s="147"/>
      <c r="J142" s="146">
        <f t="shared" si="1"/>
        <v>0</v>
      </c>
      <c r="K142" s="148"/>
      <c r="L142" s="30"/>
      <c r="M142" s="149" t="s">
        <v>1</v>
      </c>
      <c r="N142" s="150" t="s">
        <v>41</v>
      </c>
      <c r="O142" s="55"/>
      <c r="P142" s="151">
        <f t="shared" si="2"/>
        <v>0</v>
      </c>
      <c r="Q142" s="151">
        <v>0</v>
      </c>
      <c r="R142" s="151">
        <f t="shared" si="3"/>
        <v>0</v>
      </c>
      <c r="S142" s="151">
        <v>0</v>
      </c>
      <c r="T142" s="152">
        <f t="shared" si="4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141</v>
      </c>
      <c r="AT142" s="153" t="s">
        <v>137</v>
      </c>
      <c r="AU142" s="153" t="s">
        <v>142</v>
      </c>
      <c r="AY142" s="14" t="s">
        <v>135</v>
      </c>
      <c r="BE142" s="154">
        <f t="shared" si="5"/>
        <v>0</v>
      </c>
      <c r="BF142" s="154">
        <f t="shared" si="6"/>
        <v>0</v>
      </c>
      <c r="BG142" s="154">
        <f t="shared" si="7"/>
        <v>0</v>
      </c>
      <c r="BH142" s="154">
        <f t="shared" si="8"/>
        <v>0</v>
      </c>
      <c r="BI142" s="154">
        <f t="shared" si="9"/>
        <v>0</v>
      </c>
      <c r="BJ142" s="14" t="s">
        <v>142</v>
      </c>
      <c r="BK142" s="155">
        <f t="shared" si="10"/>
        <v>0</v>
      </c>
      <c r="BL142" s="14" t="s">
        <v>141</v>
      </c>
      <c r="BM142" s="153" t="s">
        <v>170</v>
      </c>
    </row>
    <row r="143" spans="1:65" s="2" customFormat="1" ht="37.9" customHeight="1">
      <c r="A143" s="29"/>
      <c r="B143" s="141"/>
      <c r="C143" s="142" t="s">
        <v>171</v>
      </c>
      <c r="D143" s="142" t="s">
        <v>137</v>
      </c>
      <c r="E143" s="143" t="s">
        <v>172</v>
      </c>
      <c r="F143" s="144" t="s">
        <v>173</v>
      </c>
      <c r="G143" s="145" t="s">
        <v>146</v>
      </c>
      <c r="H143" s="146">
        <v>3053.8510000000001</v>
      </c>
      <c r="I143" s="147"/>
      <c r="J143" s="146">
        <f t="shared" si="1"/>
        <v>0</v>
      </c>
      <c r="K143" s="148"/>
      <c r="L143" s="30"/>
      <c r="M143" s="149" t="s">
        <v>1</v>
      </c>
      <c r="N143" s="150" t="s">
        <v>41</v>
      </c>
      <c r="O143" s="55"/>
      <c r="P143" s="151">
        <f t="shared" si="2"/>
        <v>0</v>
      </c>
      <c r="Q143" s="151">
        <v>0</v>
      </c>
      <c r="R143" s="151">
        <f t="shared" si="3"/>
        <v>0</v>
      </c>
      <c r="S143" s="151">
        <v>0</v>
      </c>
      <c r="T143" s="152">
        <f t="shared" si="4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141</v>
      </c>
      <c r="AT143" s="153" t="s">
        <v>137</v>
      </c>
      <c r="AU143" s="153" t="s">
        <v>142</v>
      </c>
      <c r="AY143" s="14" t="s">
        <v>135</v>
      </c>
      <c r="BE143" s="154">
        <f t="shared" si="5"/>
        <v>0</v>
      </c>
      <c r="BF143" s="154">
        <f t="shared" si="6"/>
        <v>0</v>
      </c>
      <c r="BG143" s="154">
        <f t="shared" si="7"/>
        <v>0</v>
      </c>
      <c r="BH143" s="154">
        <f t="shared" si="8"/>
        <v>0</v>
      </c>
      <c r="BI143" s="154">
        <f t="shared" si="9"/>
        <v>0</v>
      </c>
      <c r="BJ143" s="14" t="s">
        <v>142</v>
      </c>
      <c r="BK143" s="155">
        <f t="shared" si="10"/>
        <v>0</v>
      </c>
      <c r="BL143" s="14" t="s">
        <v>141</v>
      </c>
      <c r="BM143" s="153" t="s">
        <v>174</v>
      </c>
    </row>
    <row r="144" spans="1:65" s="2" customFormat="1" ht="24.2" customHeight="1">
      <c r="A144" s="29"/>
      <c r="B144" s="141"/>
      <c r="C144" s="142" t="s">
        <v>175</v>
      </c>
      <c r="D144" s="142" t="s">
        <v>137</v>
      </c>
      <c r="E144" s="143" t="s">
        <v>176</v>
      </c>
      <c r="F144" s="144" t="s">
        <v>177</v>
      </c>
      <c r="G144" s="145" t="s">
        <v>146</v>
      </c>
      <c r="H144" s="146">
        <v>42.055999999999997</v>
      </c>
      <c r="I144" s="147"/>
      <c r="J144" s="146">
        <f t="shared" si="1"/>
        <v>0</v>
      </c>
      <c r="K144" s="148"/>
      <c r="L144" s="30"/>
      <c r="M144" s="149" t="s">
        <v>1</v>
      </c>
      <c r="N144" s="150" t="s">
        <v>41</v>
      </c>
      <c r="O144" s="55"/>
      <c r="P144" s="151">
        <f t="shared" si="2"/>
        <v>0</v>
      </c>
      <c r="Q144" s="151">
        <v>0</v>
      </c>
      <c r="R144" s="151">
        <f t="shared" si="3"/>
        <v>0</v>
      </c>
      <c r="S144" s="151">
        <v>0</v>
      </c>
      <c r="T144" s="152">
        <f t="shared" si="4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141</v>
      </c>
      <c r="AT144" s="153" t="s">
        <v>137</v>
      </c>
      <c r="AU144" s="153" t="s">
        <v>142</v>
      </c>
      <c r="AY144" s="14" t="s">
        <v>135</v>
      </c>
      <c r="BE144" s="154">
        <f t="shared" si="5"/>
        <v>0</v>
      </c>
      <c r="BF144" s="154">
        <f t="shared" si="6"/>
        <v>0</v>
      </c>
      <c r="BG144" s="154">
        <f t="shared" si="7"/>
        <v>0</v>
      </c>
      <c r="BH144" s="154">
        <f t="shared" si="8"/>
        <v>0</v>
      </c>
      <c r="BI144" s="154">
        <f t="shared" si="9"/>
        <v>0</v>
      </c>
      <c r="BJ144" s="14" t="s">
        <v>142</v>
      </c>
      <c r="BK144" s="155">
        <f t="shared" si="10"/>
        <v>0</v>
      </c>
      <c r="BL144" s="14" t="s">
        <v>141</v>
      </c>
      <c r="BM144" s="153" t="s">
        <v>178</v>
      </c>
    </row>
    <row r="145" spans="1:65" s="2" customFormat="1" ht="24.2" customHeight="1">
      <c r="A145" s="29"/>
      <c r="B145" s="141"/>
      <c r="C145" s="142" t="s">
        <v>179</v>
      </c>
      <c r="D145" s="142" t="s">
        <v>137</v>
      </c>
      <c r="E145" s="143" t="s">
        <v>180</v>
      </c>
      <c r="F145" s="144" t="s">
        <v>181</v>
      </c>
      <c r="G145" s="145" t="s">
        <v>146</v>
      </c>
      <c r="H145" s="146">
        <v>168.22399999999999</v>
      </c>
      <c r="I145" s="147"/>
      <c r="J145" s="146">
        <f t="shared" si="1"/>
        <v>0</v>
      </c>
      <c r="K145" s="148"/>
      <c r="L145" s="30"/>
      <c r="M145" s="149" t="s">
        <v>1</v>
      </c>
      <c r="N145" s="150" t="s">
        <v>41</v>
      </c>
      <c r="O145" s="55"/>
      <c r="P145" s="151">
        <f t="shared" si="2"/>
        <v>0</v>
      </c>
      <c r="Q145" s="151">
        <v>0</v>
      </c>
      <c r="R145" s="151">
        <f t="shared" si="3"/>
        <v>0</v>
      </c>
      <c r="S145" s="151">
        <v>0</v>
      </c>
      <c r="T145" s="152">
        <f t="shared" si="4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141</v>
      </c>
      <c r="AT145" s="153" t="s">
        <v>137</v>
      </c>
      <c r="AU145" s="153" t="s">
        <v>142</v>
      </c>
      <c r="AY145" s="14" t="s">
        <v>135</v>
      </c>
      <c r="BE145" s="154">
        <f t="shared" si="5"/>
        <v>0</v>
      </c>
      <c r="BF145" s="154">
        <f t="shared" si="6"/>
        <v>0</v>
      </c>
      <c r="BG145" s="154">
        <f t="shared" si="7"/>
        <v>0</v>
      </c>
      <c r="BH145" s="154">
        <f t="shared" si="8"/>
        <v>0</v>
      </c>
      <c r="BI145" s="154">
        <f t="shared" si="9"/>
        <v>0</v>
      </c>
      <c r="BJ145" s="14" t="s">
        <v>142</v>
      </c>
      <c r="BK145" s="155">
        <f t="shared" si="10"/>
        <v>0</v>
      </c>
      <c r="BL145" s="14" t="s">
        <v>141</v>
      </c>
      <c r="BM145" s="153" t="s">
        <v>182</v>
      </c>
    </row>
    <row r="146" spans="1:65" s="2" customFormat="1" ht="14.45" customHeight="1">
      <c r="A146" s="29"/>
      <c r="B146" s="141"/>
      <c r="C146" s="142" t="s">
        <v>183</v>
      </c>
      <c r="D146" s="142" t="s">
        <v>137</v>
      </c>
      <c r="E146" s="143" t="s">
        <v>184</v>
      </c>
      <c r="F146" s="144" t="s">
        <v>185</v>
      </c>
      <c r="G146" s="145" t="s">
        <v>146</v>
      </c>
      <c r="H146" s="146">
        <v>3053.8510000000001</v>
      </c>
      <c r="I146" s="147"/>
      <c r="J146" s="146">
        <f t="shared" si="1"/>
        <v>0</v>
      </c>
      <c r="K146" s="148"/>
      <c r="L146" s="30"/>
      <c r="M146" s="149" t="s">
        <v>1</v>
      </c>
      <c r="N146" s="150" t="s">
        <v>41</v>
      </c>
      <c r="O146" s="55"/>
      <c r="P146" s="151">
        <f t="shared" si="2"/>
        <v>0</v>
      </c>
      <c r="Q146" s="151">
        <v>0</v>
      </c>
      <c r="R146" s="151">
        <f t="shared" si="3"/>
        <v>0</v>
      </c>
      <c r="S146" s="151">
        <v>0</v>
      </c>
      <c r="T146" s="152">
        <f t="shared" si="4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141</v>
      </c>
      <c r="AT146" s="153" t="s">
        <v>137</v>
      </c>
      <c r="AU146" s="153" t="s">
        <v>142</v>
      </c>
      <c r="AY146" s="14" t="s">
        <v>135</v>
      </c>
      <c r="BE146" s="154">
        <f t="shared" si="5"/>
        <v>0</v>
      </c>
      <c r="BF146" s="154">
        <f t="shared" si="6"/>
        <v>0</v>
      </c>
      <c r="BG146" s="154">
        <f t="shared" si="7"/>
        <v>0</v>
      </c>
      <c r="BH146" s="154">
        <f t="shared" si="8"/>
        <v>0</v>
      </c>
      <c r="BI146" s="154">
        <f t="shared" si="9"/>
        <v>0</v>
      </c>
      <c r="BJ146" s="14" t="s">
        <v>142</v>
      </c>
      <c r="BK146" s="155">
        <f t="shared" si="10"/>
        <v>0</v>
      </c>
      <c r="BL146" s="14" t="s">
        <v>141</v>
      </c>
      <c r="BM146" s="153" t="s">
        <v>186</v>
      </c>
    </row>
    <row r="147" spans="1:65" s="2" customFormat="1" ht="24.2" customHeight="1">
      <c r="A147" s="29"/>
      <c r="B147" s="141"/>
      <c r="C147" s="142" t="s">
        <v>187</v>
      </c>
      <c r="D147" s="142" t="s">
        <v>137</v>
      </c>
      <c r="E147" s="143" t="s">
        <v>188</v>
      </c>
      <c r="F147" s="144" t="s">
        <v>189</v>
      </c>
      <c r="G147" s="145" t="s">
        <v>190</v>
      </c>
      <c r="H147" s="146">
        <v>69.391999999999996</v>
      </c>
      <c r="I147" s="147"/>
      <c r="J147" s="146">
        <f t="shared" si="1"/>
        <v>0</v>
      </c>
      <c r="K147" s="148"/>
      <c r="L147" s="30"/>
      <c r="M147" s="149" t="s">
        <v>1</v>
      </c>
      <c r="N147" s="150" t="s">
        <v>41</v>
      </c>
      <c r="O147" s="55"/>
      <c r="P147" s="151">
        <f t="shared" si="2"/>
        <v>0</v>
      </c>
      <c r="Q147" s="151">
        <v>0</v>
      </c>
      <c r="R147" s="151">
        <f t="shared" si="3"/>
        <v>0</v>
      </c>
      <c r="S147" s="151">
        <v>0</v>
      </c>
      <c r="T147" s="152">
        <f t="shared" si="4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141</v>
      </c>
      <c r="AT147" s="153" t="s">
        <v>137</v>
      </c>
      <c r="AU147" s="153" t="s">
        <v>142</v>
      </c>
      <c r="AY147" s="14" t="s">
        <v>135</v>
      </c>
      <c r="BE147" s="154">
        <f t="shared" si="5"/>
        <v>0</v>
      </c>
      <c r="BF147" s="154">
        <f t="shared" si="6"/>
        <v>0</v>
      </c>
      <c r="BG147" s="154">
        <f t="shared" si="7"/>
        <v>0</v>
      </c>
      <c r="BH147" s="154">
        <f t="shared" si="8"/>
        <v>0</v>
      </c>
      <c r="BI147" s="154">
        <f t="shared" si="9"/>
        <v>0</v>
      </c>
      <c r="BJ147" s="14" t="s">
        <v>142</v>
      </c>
      <c r="BK147" s="155">
        <f t="shared" si="10"/>
        <v>0</v>
      </c>
      <c r="BL147" s="14" t="s">
        <v>141</v>
      </c>
      <c r="BM147" s="153" t="s">
        <v>191</v>
      </c>
    </row>
    <row r="148" spans="1:65" s="2" customFormat="1" ht="24.2" customHeight="1">
      <c r="A148" s="29"/>
      <c r="B148" s="141"/>
      <c r="C148" s="142" t="s">
        <v>192</v>
      </c>
      <c r="D148" s="142" t="s">
        <v>137</v>
      </c>
      <c r="E148" s="143" t="s">
        <v>193</v>
      </c>
      <c r="F148" s="144" t="s">
        <v>194</v>
      </c>
      <c r="G148" s="145" t="s">
        <v>190</v>
      </c>
      <c r="H148" s="146">
        <v>69.391999999999996</v>
      </c>
      <c r="I148" s="147"/>
      <c r="J148" s="146">
        <f t="shared" si="1"/>
        <v>0</v>
      </c>
      <c r="K148" s="148"/>
      <c r="L148" s="30"/>
      <c r="M148" s="149" t="s">
        <v>1</v>
      </c>
      <c r="N148" s="150" t="s">
        <v>41</v>
      </c>
      <c r="O148" s="55"/>
      <c r="P148" s="151">
        <f t="shared" si="2"/>
        <v>0</v>
      </c>
      <c r="Q148" s="151">
        <v>0</v>
      </c>
      <c r="R148" s="151">
        <f t="shared" si="3"/>
        <v>0</v>
      </c>
      <c r="S148" s="151">
        <v>0</v>
      </c>
      <c r="T148" s="152">
        <f t="shared" si="4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141</v>
      </c>
      <c r="AT148" s="153" t="s">
        <v>137</v>
      </c>
      <c r="AU148" s="153" t="s">
        <v>142</v>
      </c>
      <c r="AY148" s="14" t="s">
        <v>135</v>
      </c>
      <c r="BE148" s="154">
        <f t="shared" si="5"/>
        <v>0</v>
      </c>
      <c r="BF148" s="154">
        <f t="shared" si="6"/>
        <v>0</v>
      </c>
      <c r="BG148" s="154">
        <f t="shared" si="7"/>
        <v>0</v>
      </c>
      <c r="BH148" s="154">
        <f t="shared" si="8"/>
        <v>0</v>
      </c>
      <c r="BI148" s="154">
        <f t="shared" si="9"/>
        <v>0</v>
      </c>
      <c r="BJ148" s="14" t="s">
        <v>142</v>
      </c>
      <c r="BK148" s="155">
        <f t="shared" si="10"/>
        <v>0</v>
      </c>
      <c r="BL148" s="14" t="s">
        <v>141</v>
      </c>
      <c r="BM148" s="153" t="s">
        <v>195</v>
      </c>
    </row>
    <row r="149" spans="1:65" s="2" customFormat="1" ht="14.45" customHeight="1">
      <c r="A149" s="29"/>
      <c r="B149" s="141"/>
      <c r="C149" s="142" t="s">
        <v>196</v>
      </c>
      <c r="D149" s="142" t="s">
        <v>137</v>
      </c>
      <c r="E149" s="143" t="s">
        <v>197</v>
      </c>
      <c r="F149" s="144" t="s">
        <v>198</v>
      </c>
      <c r="G149" s="145" t="s">
        <v>199</v>
      </c>
      <c r="H149" s="146">
        <v>10179.503000000001</v>
      </c>
      <c r="I149" s="147"/>
      <c r="J149" s="146">
        <f t="shared" si="1"/>
        <v>0</v>
      </c>
      <c r="K149" s="148"/>
      <c r="L149" s="30"/>
      <c r="M149" s="149" t="s">
        <v>1</v>
      </c>
      <c r="N149" s="150" t="s">
        <v>41</v>
      </c>
      <c r="O149" s="55"/>
      <c r="P149" s="151">
        <f t="shared" si="2"/>
        <v>0</v>
      </c>
      <c r="Q149" s="151">
        <v>0</v>
      </c>
      <c r="R149" s="151">
        <f t="shared" si="3"/>
        <v>0</v>
      </c>
      <c r="S149" s="151">
        <v>0</v>
      </c>
      <c r="T149" s="152">
        <f t="shared" si="4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141</v>
      </c>
      <c r="AT149" s="153" t="s">
        <v>137</v>
      </c>
      <c r="AU149" s="153" t="s">
        <v>142</v>
      </c>
      <c r="AY149" s="14" t="s">
        <v>135</v>
      </c>
      <c r="BE149" s="154">
        <f t="shared" si="5"/>
        <v>0</v>
      </c>
      <c r="BF149" s="154">
        <f t="shared" si="6"/>
        <v>0</v>
      </c>
      <c r="BG149" s="154">
        <f t="shared" si="7"/>
        <v>0</v>
      </c>
      <c r="BH149" s="154">
        <f t="shared" si="8"/>
        <v>0</v>
      </c>
      <c r="BI149" s="154">
        <f t="shared" si="9"/>
        <v>0</v>
      </c>
      <c r="BJ149" s="14" t="s">
        <v>142</v>
      </c>
      <c r="BK149" s="155">
        <f t="shared" si="10"/>
        <v>0</v>
      </c>
      <c r="BL149" s="14" t="s">
        <v>141</v>
      </c>
      <c r="BM149" s="153" t="s">
        <v>200</v>
      </c>
    </row>
    <row r="150" spans="1:65" s="12" customFormat="1" ht="22.9" customHeight="1">
      <c r="B150" s="128"/>
      <c r="D150" s="129" t="s">
        <v>74</v>
      </c>
      <c r="E150" s="139" t="s">
        <v>142</v>
      </c>
      <c r="F150" s="139" t="s">
        <v>201</v>
      </c>
      <c r="I150" s="131"/>
      <c r="J150" s="140">
        <f>BK150</f>
        <v>0</v>
      </c>
      <c r="L150" s="128"/>
      <c r="M150" s="133"/>
      <c r="N150" s="134"/>
      <c r="O150" s="134"/>
      <c r="P150" s="135">
        <f>SUM(P151:P161)</f>
        <v>0</v>
      </c>
      <c r="Q150" s="134"/>
      <c r="R150" s="135">
        <f>SUM(R151:R161)</f>
        <v>163.57845185999997</v>
      </c>
      <c r="S150" s="134"/>
      <c r="T150" s="136">
        <f>SUM(T151:T161)</f>
        <v>0</v>
      </c>
      <c r="AR150" s="129" t="s">
        <v>83</v>
      </c>
      <c r="AT150" s="137" t="s">
        <v>74</v>
      </c>
      <c r="AU150" s="137" t="s">
        <v>83</v>
      </c>
      <c r="AY150" s="129" t="s">
        <v>135</v>
      </c>
      <c r="BK150" s="138">
        <f>SUM(BK151:BK161)</f>
        <v>0</v>
      </c>
    </row>
    <row r="151" spans="1:65" s="2" customFormat="1" ht="24.2" customHeight="1">
      <c r="A151" s="29"/>
      <c r="B151" s="141"/>
      <c r="C151" s="142" t="s">
        <v>202</v>
      </c>
      <c r="D151" s="142" t="s">
        <v>137</v>
      </c>
      <c r="E151" s="143" t="s">
        <v>203</v>
      </c>
      <c r="F151" s="144" t="s">
        <v>204</v>
      </c>
      <c r="G151" s="145" t="s">
        <v>199</v>
      </c>
      <c r="H151" s="146">
        <v>8120</v>
      </c>
      <c r="I151" s="147"/>
      <c r="J151" s="146">
        <f t="shared" ref="J151:J161" si="11">ROUND(I151*H151,3)</f>
        <v>0</v>
      </c>
      <c r="K151" s="148"/>
      <c r="L151" s="30"/>
      <c r="M151" s="149" t="s">
        <v>1</v>
      </c>
      <c r="N151" s="150" t="s">
        <v>41</v>
      </c>
      <c r="O151" s="55"/>
      <c r="P151" s="151">
        <f t="shared" ref="P151:P161" si="12">O151*H151</f>
        <v>0</v>
      </c>
      <c r="Q151" s="151">
        <v>0</v>
      </c>
      <c r="R151" s="151">
        <f t="shared" ref="R151:R161" si="13">Q151*H151</f>
        <v>0</v>
      </c>
      <c r="S151" s="151">
        <v>0</v>
      </c>
      <c r="T151" s="152">
        <f t="shared" ref="T151:T161" si="14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141</v>
      </c>
      <c r="AT151" s="153" t="s">
        <v>137</v>
      </c>
      <c r="AU151" s="153" t="s">
        <v>142</v>
      </c>
      <c r="AY151" s="14" t="s">
        <v>135</v>
      </c>
      <c r="BE151" s="154">
        <f t="shared" ref="BE151:BE161" si="15">IF(N151="základná",J151,0)</f>
        <v>0</v>
      </c>
      <c r="BF151" s="154">
        <f t="shared" ref="BF151:BF161" si="16">IF(N151="znížená",J151,0)</f>
        <v>0</v>
      </c>
      <c r="BG151" s="154">
        <f t="shared" ref="BG151:BG161" si="17">IF(N151="zákl. prenesená",J151,0)</f>
        <v>0</v>
      </c>
      <c r="BH151" s="154">
        <f t="shared" ref="BH151:BH161" si="18">IF(N151="zníž. prenesená",J151,0)</f>
        <v>0</v>
      </c>
      <c r="BI151" s="154">
        <f t="shared" ref="BI151:BI161" si="19">IF(N151="nulová",J151,0)</f>
        <v>0</v>
      </c>
      <c r="BJ151" s="14" t="s">
        <v>142</v>
      </c>
      <c r="BK151" s="155">
        <f t="shared" ref="BK151:BK161" si="20">ROUND(I151*H151,3)</f>
        <v>0</v>
      </c>
      <c r="BL151" s="14" t="s">
        <v>141</v>
      </c>
      <c r="BM151" s="153" t="s">
        <v>205</v>
      </c>
    </row>
    <row r="152" spans="1:65" s="2" customFormat="1" ht="24.2" customHeight="1">
      <c r="A152" s="29"/>
      <c r="B152" s="141"/>
      <c r="C152" s="142" t="s">
        <v>206</v>
      </c>
      <c r="D152" s="142" t="s">
        <v>137</v>
      </c>
      <c r="E152" s="143" t="s">
        <v>207</v>
      </c>
      <c r="F152" s="144" t="s">
        <v>208</v>
      </c>
      <c r="G152" s="145" t="s">
        <v>146</v>
      </c>
      <c r="H152" s="146">
        <v>13.693</v>
      </c>
      <c r="I152" s="147"/>
      <c r="J152" s="146">
        <f t="shared" si="11"/>
        <v>0</v>
      </c>
      <c r="K152" s="148"/>
      <c r="L152" s="30"/>
      <c r="M152" s="149" t="s">
        <v>1</v>
      </c>
      <c r="N152" s="150" t="s">
        <v>41</v>
      </c>
      <c r="O152" s="55"/>
      <c r="P152" s="151">
        <f t="shared" si="12"/>
        <v>0</v>
      </c>
      <c r="Q152" s="151">
        <v>2.0699999999999998</v>
      </c>
      <c r="R152" s="151">
        <f t="shared" si="13"/>
        <v>28.344509999999996</v>
      </c>
      <c r="S152" s="151">
        <v>0</v>
      </c>
      <c r="T152" s="152">
        <f t="shared" si="14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141</v>
      </c>
      <c r="AT152" s="153" t="s">
        <v>137</v>
      </c>
      <c r="AU152" s="153" t="s">
        <v>142</v>
      </c>
      <c r="AY152" s="14" t="s">
        <v>135</v>
      </c>
      <c r="BE152" s="154">
        <f t="shared" si="15"/>
        <v>0</v>
      </c>
      <c r="BF152" s="154">
        <f t="shared" si="16"/>
        <v>0</v>
      </c>
      <c r="BG152" s="154">
        <f t="shared" si="17"/>
        <v>0</v>
      </c>
      <c r="BH152" s="154">
        <f t="shared" si="18"/>
        <v>0</v>
      </c>
      <c r="BI152" s="154">
        <f t="shared" si="19"/>
        <v>0</v>
      </c>
      <c r="BJ152" s="14" t="s">
        <v>142</v>
      </c>
      <c r="BK152" s="155">
        <f t="shared" si="20"/>
        <v>0</v>
      </c>
      <c r="BL152" s="14" t="s">
        <v>141</v>
      </c>
      <c r="BM152" s="153" t="s">
        <v>209</v>
      </c>
    </row>
    <row r="153" spans="1:65" s="2" customFormat="1" ht="37.9" customHeight="1">
      <c r="A153" s="29"/>
      <c r="B153" s="141"/>
      <c r="C153" s="142" t="s">
        <v>210</v>
      </c>
      <c r="D153" s="142" t="s">
        <v>137</v>
      </c>
      <c r="E153" s="143" t="s">
        <v>211</v>
      </c>
      <c r="F153" s="144" t="s">
        <v>212</v>
      </c>
      <c r="G153" s="145" t="s">
        <v>213</v>
      </c>
      <c r="H153" s="146">
        <v>139</v>
      </c>
      <c r="I153" s="147"/>
      <c r="J153" s="146">
        <f t="shared" si="11"/>
        <v>0</v>
      </c>
      <c r="K153" s="148"/>
      <c r="L153" s="30"/>
      <c r="M153" s="149" t="s">
        <v>1</v>
      </c>
      <c r="N153" s="150" t="s">
        <v>41</v>
      </c>
      <c r="O153" s="55"/>
      <c r="P153" s="151">
        <f t="shared" si="12"/>
        <v>0</v>
      </c>
      <c r="Q153" s="151">
        <v>1.354E-2</v>
      </c>
      <c r="R153" s="151">
        <f t="shared" si="13"/>
        <v>1.8820600000000001</v>
      </c>
      <c r="S153" s="151">
        <v>0</v>
      </c>
      <c r="T153" s="152">
        <f t="shared" si="14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141</v>
      </c>
      <c r="AT153" s="153" t="s">
        <v>137</v>
      </c>
      <c r="AU153" s="153" t="s">
        <v>142</v>
      </c>
      <c r="AY153" s="14" t="s">
        <v>135</v>
      </c>
      <c r="BE153" s="154">
        <f t="shared" si="15"/>
        <v>0</v>
      </c>
      <c r="BF153" s="154">
        <f t="shared" si="16"/>
        <v>0</v>
      </c>
      <c r="BG153" s="154">
        <f t="shared" si="17"/>
        <v>0</v>
      </c>
      <c r="BH153" s="154">
        <f t="shared" si="18"/>
        <v>0</v>
      </c>
      <c r="BI153" s="154">
        <f t="shared" si="19"/>
        <v>0</v>
      </c>
      <c r="BJ153" s="14" t="s">
        <v>142</v>
      </c>
      <c r="BK153" s="155">
        <f t="shared" si="20"/>
        <v>0</v>
      </c>
      <c r="BL153" s="14" t="s">
        <v>141</v>
      </c>
      <c r="BM153" s="153" t="s">
        <v>214</v>
      </c>
    </row>
    <row r="154" spans="1:65" s="2" customFormat="1" ht="37.9" customHeight="1">
      <c r="A154" s="29"/>
      <c r="B154" s="141"/>
      <c r="C154" s="142" t="s">
        <v>215</v>
      </c>
      <c r="D154" s="142" t="s">
        <v>137</v>
      </c>
      <c r="E154" s="143" t="s">
        <v>216</v>
      </c>
      <c r="F154" s="144" t="s">
        <v>217</v>
      </c>
      <c r="G154" s="145" t="s">
        <v>213</v>
      </c>
      <c r="H154" s="146">
        <v>6</v>
      </c>
      <c r="I154" s="147"/>
      <c r="J154" s="146">
        <f t="shared" si="11"/>
        <v>0</v>
      </c>
      <c r="K154" s="148"/>
      <c r="L154" s="30"/>
      <c r="M154" s="149" t="s">
        <v>1</v>
      </c>
      <c r="N154" s="150" t="s">
        <v>41</v>
      </c>
      <c r="O154" s="55"/>
      <c r="P154" s="151">
        <f t="shared" si="12"/>
        <v>0</v>
      </c>
      <c r="Q154" s="151">
        <v>2.283E-2</v>
      </c>
      <c r="R154" s="151">
        <f t="shared" si="13"/>
        <v>0.13697999999999999</v>
      </c>
      <c r="S154" s="151">
        <v>0</v>
      </c>
      <c r="T154" s="152">
        <f t="shared" si="14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141</v>
      </c>
      <c r="AT154" s="153" t="s">
        <v>137</v>
      </c>
      <c r="AU154" s="153" t="s">
        <v>142</v>
      </c>
      <c r="AY154" s="14" t="s">
        <v>135</v>
      </c>
      <c r="BE154" s="154">
        <f t="shared" si="15"/>
        <v>0</v>
      </c>
      <c r="BF154" s="154">
        <f t="shared" si="16"/>
        <v>0</v>
      </c>
      <c r="BG154" s="154">
        <f t="shared" si="17"/>
        <v>0</v>
      </c>
      <c r="BH154" s="154">
        <f t="shared" si="18"/>
        <v>0</v>
      </c>
      <c r="BI154" s="154">
        <f t="shared" si="19"/>
        <v>0</v>
      </c>
      <c r="BJ154" s="14" t="s">
        <v>142</v>
      </c>
      <c r="BK154" s="155">
        <f t="shared" si="20"/>
        <v>0</v>
      </c>
      <c r="BL154" s="14" t="s">
        <v>141</v>
      </c>
      <c r="BM154" s="153" t="s">
        <v>218</v>
      </c>
    </row>
    <row r="155" spans="1:65" s="2" customFormat="1" ht="24.2" customHeight="1">
      <c r="A155" s="29"/>
      <c r="B155" s="141"/>
      <c r="C155" s="142" t="s">
        <v>7</v>
      </c>
      <c r="D155" s="142" t="s">
        <v>137</v>
      </c>
      <c r="E155" s="143" t="s">
        <v>219</v>
      </c>
      <c r="F155" s="144" t="s">
        <v>220</v>
      </c>
      <c r="G155" s="145" t="s">
        <v>146</v>
      </c>
      <c r="H155" s="146">
        <v>1.202</v>
      </c>
      <c r="I155" s="147"/>
      <c r="J155" s="146">
        <f t="shared" si="11"/>
        <v>0</v>
      </c>
      <c r="K155" s="148"/>
      <c r="L155" s="30"/>
      <c r="M155" s="149" t="s">
        <v>1</v>
      </c>
      <c r="N155" s="150" t="s">
        <v>41</v>
      </c>
      <c r="O155" s="55"/>
      <c r="P155" s="151">
        <f t="shared" si="12"/>
        <v>0</v>
      </c>
      <c r="Q155" s="151">
        <v>2.3333300000000001</v>
      </c>
      <c r="R155" s="151">
        <f t="shared" si="13"/>
        <v>2.80466266</v>
      </c>
      <c r="S155" s="151">
        <v>0</v>
      </c>
      <c r="T155" s="152">
        <f t="shared" si="14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141</v>
      </c>
      <c r="AT155" s="153" t="s">
        <v>137</v>
      </c>
      <c r="AU155" s="153" t="s">
        <v>142</v>
      </c>
      <c r="AY155" s="14" t="s">
        <v>135</v>
      </c>
      <c r="BE155" s="154">
        <f t="shared" si="15"/>
        <v>0</v>
      </c>
      <c r="BF155" s="154">
        <f t="shared" si="16"/>
        <v>0</v>
      </c>
      <c r="BG155" s="154">
        <f t="shared" si="17"/>
        <v>0</v>
      </c>
      <c r="BH155" s="154">
        <f t="shared" si="18"/>
        <v>0</v>
      </c>
      <c r="BI155" s="154">
        <f t="shared" si="19"/>
        <v>0</v>
      </c>
      <c r="BJ155" s="14" t="s">
        <v>142</v>
      </c>
      <c r="BK155" s="155">
        <f t="shared" si="20"/>
        <v>0</v>
      </c>
      <c r="BL155" s="14" t="s">
        <v>141</v>
      </c>
      <c r="BM155" s="153" t="s">
        <v>221</v>
      </c>
    </row>
    <row r="156" spans="1:65" s="2" customFormat="1" ht="14.45" customHeight="1">
      <c r="A156" s="29"/>
      <c r="B156" s="141"/>
      <c r="C156" s="142" t="s">
        <v>222</v>
      </c>
      <c r="D156" s="142" t="s">
        <v>137</v>
      </c>
      <c r="E156" s="143" t="s">
        <v>223</v>
      </c>
      <c r="F156" s="144" t="s">
        <v>224</v>
      </c>
      <c r="G156" s="145" t="s">
        <v>146</v>
      </c>
      <c r="H156" s="146">
        <v>28.72</v>
      </c>
      <c r="I156" s="147"/>
      <c r="J156" s="146">
        <f t="shared" si="11"/>
        <v>0</v>
      </c>
      <c r="K156" s="148"/>
      <c r="L156" s="30"/>
      <c r="M156" s="149" t="s">
        <v>1</v>
      </c>
      <c r="N156" s="150" t="s">
        <v>41</v>
      </c>
      <c r="O156" s="55"/>
      <c r="P156" s="151">
        <f t="shared" si="12"/>
        <v>0</v>
      </c>
      <c r="Q156" s="151">
        <v>2.23543</v>
      </c>
      <c r="R156" s="151">
        <f t="shared" si="13"/>
        <v>64.201549599999993</v>
      </c>
      <c r="S156" s="151">
        <v>0</v>
      </c>
      <c r="T156" s="152">
        <f t="shared" si="14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141</v>
      </c>
      <c r="AT156" s="153" t="s">
        <v>137</v>
      </c>
      <c r="AU156" s="153" t="s">
        <v>142</v>
      </c>
      <c r="AY156" s="14" t="s">
        <v>135</v>
      </c>
      <c r="BE156" s="154">
        <f t="shared" si="15"/>
        <v>0</v>
      </c>
      <c r="BF156" s="154">
        <f t="shared" si="16"/>
        <v>0</v>
      </c>
      <c r="BG156" s="154">
        <f t="shared" si="17"/>
        <v>0</v>
      </c>
      <c r="BH156" s="154">
        <f t="shared" si="18"/>
        <v>0</v>
      </c>
      <c r="BI156" s="154">
        <f t="shared" si="19"/>
        <v>0</v>
      </c>
      <c r="BJ156" s="14" t="s">
        <v>142</v>
      </c>
      <c r="BK156" s="155">
        <f t="shared" si="20"/>
        <v>0</v>
      </c>
      <c r="BL156" s="14" t="s">
        <v>141</v>
      </c>
      <c r="BM156" s="153" t="s">
        <v>225</v>
      </c>
    </row>
    <row r="157" spans="1:65" s="2" customFormat="1" ht="24.2" customHeight="1">
      <c r="A157" s="29"/>
      <c r="B157" s="141"/>
      <c r="C157" s="142" t="s">
        <v>226</v>
      </c>
      <c r="D157" s="142" t="s">
        <v>137</v>
      </c>
      <c r="E157" s="143" t="s">
        <v>227</v>
      </c>
      <c r="F157" s="144" t="s">
        <v>228</v>
      </c>
      <c r="G157" s="145" t="s">
        <v>146</v>
      </c>
      <c r="H157" s="146">
        <v>28.8</v>
      </c>
      <c r="I157" s="147"/>
      <c r="J157" s="146">
        <f t="shared" si="11"/>
        <v>0</v>
      </c>
      <c r="K157" s="148"/>
      <c r="L157" s="30"/>
      <c r="M157" s="149" t="s">
        <v>1</v>
      </c>
      <c r="N157" s="150" t="s">
        <v>41</v>
      </c>
      <c r="O157" s="55"/>
      <c r="P157" s="151">
        <f t="shared" si="12"/>
        <v>0</v>
      </c>
      <c r="Q157" s="151">
        <v>2.2151299999999998</v>
      </c>
      <c r="R157" s="151">
        <f t="shared" si="13"/>
        <v>63.795743999999999</v>
      </c>
      <c r="S157" s="151">
        <v>0</v>
      </c>
      <c r="T157" s="152">
        <f t="shared" si="14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141</v>
      </c>
      <c r="AT157" s="153" t="s">
        <v>137</v>
      </c>
      <c r="AU157" s="153" t="s">
        <v>142</v>
      </c>
      <c r="AY157" s="14" t="s">
        <v>135</v>
      </c>
      <c r="BE157" s="154">
        <f t="shared" si="15"/>
        <v>0</v>
      </c>
      <c r="BF157" s="154">
        <f t="shared" si="16"/>
        <v>0</v>
      </c>
      <c r="BG157" s="154">
        <f t="shared" si="17"/>
        <v>0</v>
      </c>
      <c r="BH157" s="154">
        <f t="shared" si="18"/>
        <v>0</v>
      </c>
      <c r="BI157" s="154">
        <f t="shared" si="19"/>
        <v>0</v>
      </c>
      <c r="BJ157" s="14" t="s">
        <v>142</v>
      </c>
      <c r="BK157" s="155">
        <f t="shared" si="20"/>
        <v>0</v>
      </c>
      <c r="BL157" s="14" t="s">
        <v>141</v>
      </c>
      <c r="BM157" s="153" t="s">
        <v>229</v>
      </c>
    </row>
    <row r="158" spans="1:65" s="2" customFormat="1" ht="14.45" customHeight="1">
      <c r="A158" s="29"/>
      <c r="B158" s="141"/>
      <c r="C158" s="142" t="s">
        <v>230</v>
      </c>
      <c r="D158" s="142" t="s">
        <v>137</v>
      </c>
      <c r="E158" s="143" t="s">
        <v>231</v>
      </c>
      <c r="F158" s="144" t="s">
        <v>232</v>
      </c>
      <c r="G158" s="145" t="s">
        <v>199</v>
      </c>
      <c r="H158" s="146">
        <v>97.44</v>
      </c>
      <c r="I158" s="147"/>
      <c r="J158" s="146">
        <f t="shared" si="11"/>
        <v>0</v>
      </c>
      <c r="K158" s="148"/>
      <c r="L158" s="30"/>
      <c r="M158" s="149" t="s">
        <v>1</v>
      </c>
      <c r="N158" s="150" t="s">
        <v>41</v>
      </c>
      <c r="O158" s="55"/>
      <c r="P158" s="151">
        <f t="shared" si="12"/>
        <v>0</v>
      </c>
      <c r="Q158" s="151">
        <v>6.7000000000000002E-4</v>
      </c>
      <c r="R158" s="151">
        <f t="shared" si="13"/>
        <v>6.5284800000000004E-2</v>
      </c>
      <c r="S158" s="151">
        <v>0</v>
      </c>
      <c r="T158" s="152">
        <f t="shared" si="14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141</v>
      </c>
      <c r="AT158" s="153" t="s">
        <v>137</v>
      </c>
      <c r="AU158" s="153" t="s">
        <v>142</v>
      </c>
      <c r="AY158" s="14" t="s">
        <v>135</v>
      </c>
      <c r="BE158" s="154">
        <f t="shared" si="15"/>
        <v>0</v>
      </c>
      <c r="BF158" s="154">
        <f t="shared" si="16"/>
        <v>0</v>
      </c>
      <c r="BG158" s="154">
        <f t="shared" si="17"/>
        <v>0</v>
      </c>
      <c r="BH158" s="154">
        <f t="shared" si="18"/>
        <v>0</v>
      </c>
      <c r="BI158" s="154">
        <f t="shared" si="19"/>
        <v>0</v>
      </c>
      <c r="BJ158" s="14" t="s">
        <v>142</v>
      </c>
      <c r="BK158" s="155">
        <f t="shared" si="20"/>
        <v>0</v>
      </c>
      <c r="BL158" s="14" t="s">
        <v>141</v>
      </c>
      <c r="BM158" s="153" t="s">
        <v>233</v>
      </c>
    </row>
    <row r="159" spans="1:65" s="2" customFormat="1" ht="14.45" customHeight="1">
      <c r="A159" s="29"/>
      <c r="B159" s="141"/>
      <c r="C159" s="142" t="s">
        <v>234</v>
      </c>
      <c r="D159" s="142" t="s">
        <v>137</v>
      </c>
      <c r="E159" s="143" t="s">
        <v>235</v>
      </c>
      <c r="F159" s="144" t="s">
        <v>236</v>
      </c>
      <c r="G159" s="145" t="s">
        <v>199</v>
      </c>
      <c r="H159" s="146">
        <v>97.44</v>
      </c>
      <c r="I159" s="147"/>
      <c r="J159" s="146">
        <f t="shared" si="11"/>
        <v>0</v>
      </c>
      <c r="K159" s="148"/>
      <c r="L159" s="30"/>
      <c r="M159" s="149" t="s">
        <v>1</v>
      </c>
      <c r="N159" s="150" t="s">
        <v>41</v>
      </c>
      <c r="O159" s="55"/>
      <c r="P159" s="151">
        <f t="shared" si="12"/>
        <v>0</v>
      </c>
      <c r="Q159" s="151">
        <v>0</v>
      </c>
      <c r="R159" s="151">
        <f t="shared" si="13"/>
        <v>0</v>
      </c>
      <c r="S159" s="151">
        <v>0</v>
      </c>
      <c r="T159" s="152">
        <f t="shared" si="14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141</v>
      </c>
      <c r="AT159" s="153" t="s">
        <v>137</v>
      </c>
      <c r="AU159" s="153" t="s">
        <v>142</v>
      </c>
      <c r="AY159" s="14" t="s">
        <v>135</v>
      </c>
      <c r="BE159" s="154">
        <f t="shared" si="15"/>
        <v>0</v>
      </c>
      <c r="BF159" s="154">
        <f t="shared" si="16"/>
        <v>0</v>
      </c>
      <c r="BG159" s="154">
        <f t="shared" si="17"/>
        <v>0</v>
      </c>
      <c r="BH159" s="154">
        <f t="shared" si="18"/>
        <v>0</v>
      </c>
      <c r="BI159" s="154">
        <f t="shared" si="19"/>
        <v>0</v>
      </c>
      <c r="BJ159" s="14" t="s">
        <v>142</v>
      </c>
      <c r="BK159" s="155">
        <f t="shared" si="20"/>
        <v>0</v>
      </c>
      <c r="BL159" s="14" t="s">
        <v>141</v>
      </c>
      <c r="BM159" s="153" t="s">
        <v>237</v>
      </c>
    </row>
    <row r="160" spans="1:65" s="2" customFormat="1" ht="14.45" customHeight="1">
      <c r="A160" s="29"/>
      <c r="B160" s="141"/>
      <c r="C160" s="142" t="s">
        <v>238</v>
      </c>
      <c r="D160" s="142" t="s">
        <v>137</v>
      </c>
      <c r="E160" s="143" t="s">
        <v>239</v>
      </c>
      <c r="F160" s="144" t="s">
        <v>240</v>
      </c>
      <c r="G160" s="145" t="s">
        <v>190</v>
      </c>
      <c r="H160" s="146">
        <v>2.3039999999999998</v>
      </c>
      <c r="I160" s="147"/>
      <c r="J160" s="146">
        <f t="shared" si="11"/>
        <v>0</v>
      </c>
      <c r="K160" s="148"/>
      <c r="L160" s="30"/>
      <c r="M160" s="149" t="s">
        <v>1</v>
      </c>
      <c r="N160" s="150" t="s">
        <v>41</v>
      </c>
      <c r="O160" s="55"/>
      <c r="P160" s="151">
        <f t="shared" si="12"/>
        <v>0</v>
      </c>
      <c r="Q160" s="151">
        <v>1.01895</v>
      </c>
      <c r="R160" s="151">
        <f t="shared" si="13"/>
        <v>2.3476607999999999</v>
      </c>
      <c r="S160" s="151">
        <v>0</v>
      </c>
      <c r="T160" s="152">
        <f t="shared" si="14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141</v>
      </c>
      <c r="AT160" s="153" t="s">
        <v>137</v>
      </c>
      <c r="AU160" s="153" t="s">
        <v>142</v>
      </c>
      <c r="AY160" s="14" t="s">
        <v>135</v>
      </c>
      <c r="BE160" s="154">
        <f t="shared" si="15"/>
        <v>0</v>
      </c>
      <c r="BF160" s="154">
        <f t="shared" si="16"/>
        <v>0</v>
      </c>
      <c r="BG160" s="154">
        <f t="shared" si="17"/>
        <v>0</v>
      </c>
      <c r="BH160" s="154">
        <f t="shared" si="18"/>
        <v>0</v>
      </c>
      <c r="BI160" s="154">
        <f t="shared" si="19"/>
        <v>0</v>
      </c>
      <c r="BJ160" s="14" t="s">
        <v>142</v>
      </c>
      <c r="BK160" s="155">
        <f t="shared" si="20"/>
        <v>0</v>
      </c>
      <c r="BL160" s="14" t="s">
        <v>141</v>
      </c>
      <c r="BM160" s="153" t="s">
        <v>241</v>
      </c>
    </row>
    <row r="161" spans="1:65" s="2" customFormat="1" ht="37.9" customHeight="1">
      <c r="A161" s="29"/>
      <c r="B161" s="141"/>
      <c r="C161" s="142" t="s">
        <v>242</v>
      </c>
      <c r="D161" s="142" t="s">
        <v>137</v>
      </c>
      <c r="E161" s="143" t="s">
        <v>243</v>
      </c>
      <c r="F161" s="144" t="s">
        <v>244</v>
      </c>
      <c r="G161" s="145" t="s">
        <v>213</v>
      </c>
      <c r="H161" s="146">
        <v>6</v>
      </c>
      <c r="I161" s="147"/>
      <c r="J161" s="146">
        <f t="shared" si="11"/>
        <v>0</v>
      </c>
      <c r="K161" s="148"/>
      <c r="L161" s="30"/>
      <c r="M161" s="149" t="s">
        <v>1</v>
      </c>
      <c r="N161" s="150" t="s">
        <v>41</v>
      </c>
      <c r="O161" s="55"/>
      <c r="P161" s="151">
        <f t="shared" si="12"/>
        <v>0</v>
      </c>
      <c r="Q161" s="151">
        <v>0</v>
      </c>
      <c r="R161" s="151">
        <f t="shared" si="13"/>
        <v>0</v>
      </c>
      <c r="S161" s="151">
        <v>0</v>
      </c>
      <c r="T161" s="152">
        <f t="shared" si="14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141</v>
      </c>
      <c r="AT161" s="153" t="s">
        <v>137</v>
      </c>
      <c r="AU161" s="153" t="s">
        <v>142</v>
      </c>
      <c r="AY161" s="14" t="s">
        <v>135</v>
      </c>
      <c r="BE161" s="154">
        <f t="shared" si="15"/>
        <v>0</v>
      </c>
      <c r="BF161" s="154">
        <f t="shared" si="16"/>
        <v>0</v>
      </c>
      <c r="BG161" s="154">
        <f t="shared" si="17"/>
        <v>0</v>
      </c>
      <c r="BH161" s="154">
        <f t="shared" si="18"/>
        <v>0</v>
      </c>
      <c r="BI161" s="154">
        <f t="shared" si="19"/>
        <v>0</v>
      </c>
      <c r="BJ161" s="14" t="s">
        <v>142</v>
      </c>
      <c r="BK161" s="155">
        <f t="shared" si="20"/>
        <v>0</v>
      </c>
      <c r="BL161" s="14" t="s">
        <v>141</v>
      </c>
      <c r="BM161" s="153" t="s">
        <v>245</v>
      </c>
    </row>
    <row r="162" spans="1:65" s="12" customFormat="1" ht="22.9" customHeight="1">
      <c r="B162" s="128"/>
      <c r="D162" s="129" t="s">
        <v>74</v>
      </c>
      <c r="E162" s="139" t="s">
        <v>148</v>
      </c>
      <c r="F162" s="139" t="s">
        <v>246</v>
      </c>
      <c r="I162" s="131"/>
      <c r="J162" s="140">
        <f>BK162</f>
        <v>0</v>
      </c>
      <c r="L162" s="128"/>
      <c r="M162" s="133"/>
      <c r="N162" s="134"/>
      <c r="O162" s="134"/>
      <c r="P162" s="135">
        <f>SUM(P163:P165)</f>
        <v>0</v>
      </c>
      <c r="Q162" s="134"/>
      <c r="R162" s="135">
        <f>SUM(R163:R165)</f>
        <v>2.7509999999999999</v>
      </c>
      <c r="S162" s="134"/>
      <c r="T162" s="136">
        <f>SUM(T163:T165)</f>
        <v>0</v>
      </c>
      <c r="AR162" s="129" t="s">
        <v>83</v>
      </c>
      <c r="AT162" s="137" t="s">
        <v>74</v>
      </c>
      <c r="AU162" s="137" t="s">
        <v>83</v>
      </c>
      <c r="AY162" s="129" t="s">
        <v>135</v>
      </c>
      <c r="BK162" s="138">
        <f>SUM(BK163:BK165)</f>
        <v>0</v>
      </c>
    </row>
    <row r="163" spans="1:65" s="2" customFormat="1" ht="37.9" customHeight="1">
      <c r="A163" s="29"/>
      <c r="B163" s="141"/>
      <c r="C163" s="142" t="s">
        <v>247</v>
      </c>
      <c r="D163" s="142" t="s">
        <v>137</v>
      </c>
      <c r="E163" s="143" t="s">
        <v>248</v>
      </c>
      <c r="F163" s="144" t="s">
        <v>249</v>
      </c>
      <c r="G163" s="145" t="s">
        <v>213</v>
      </c>
      <c r="H163" s="146">
        <v>131</v>
      </c>
      <c r="I163" s="147"/>
      <c r="J163" s="146">
        <f>ROUND(I163*H163,3)</f>
        <v>0</v>
      </c>
      <c r="K163" s="148"/>
      <c r="L163" s="30"/>
      <c r="M163" s="149" t="s">
        <v>1</v>
      </c>
      <c r="N163" s="150" t="s">
        <v>41</v>
      </c>
      <c r="O163" s="55"/>
      <c r="P163" s="151">
        <f>O163*H163</f>
        <v>0</v>
      </c>
      <c r="Q163" s="151">
        <v>6.3E-3</v>
      </c>
      <c r="R163" s="151">
        <f>Q163*H163</f>
        <v>0.82530000000000003</v>
      </c>
      <c r="S163" s="151">
        <v>0</v>
      </c>
      <c r="T163" s="152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3" t="s">
        <v>141</v>
      </c>
      <c r="AT163" s="153" t="s">
        <v>137</v>
      </c>
      <c r="AU163" s="153" t="s">
        <v>142</v>
      </c>
      <c r="AY163" s="14" t="s">
        <v>135</v>
      </c>
      <c r="BE163" s="154">
        <f>IF(N163="základná",J163,0)</f>
        <v>0</v>
      </c>
      <c r="BF163" s="154">
        <f>IF(N163="znížená",J163,0)</f>
        <v>0</v>
      </c>
      <c r="BG163" s="154">
        <f>IF(N163="zákl. prenesená",J163,0)</f>
        <v>0</v>
      </c>
      <c r="BH163" s="154">
        <f>IF(N163="zníž. prenesená",J163,0)</f>
        <v>0</v>
      </c>
      <c r="BI163" s="154">
        <f>IF(N163="nulová",J163,0)</f>
        <v>0</v>
      </c>
      <c r="BJ163" s="14" t="s">
        <v>142</v>
      </c>
      <c r="BK163" s="155">
        <f>ROUND(I163*H163,3)</f>
        <v>0</v>
      </c>
      <c r="BL163" s="14" t="s">
        <v>141</v>
      </c>
      <c r="BM163" s="153" t="s">
        <v>250</v>
      </c>
    </row>
    <row r="164" spans="1:65" s="2" customFormat="1" ht="24.2" customHeight="1">
      <c r="A164" s="29"/>
      <c r="B164" s="141"/>
      <c r="C164" s="156" t="s">
        <v>251</v>
      </c>
      <c r="D164" s="156" t="s">
        <v>252</v>
      </c>
      <c r="E164" s="157" t="s">
        <v>253</v>
      </c>
      <c r="F164" s="158" t="s">
        <v>254</v>
      </c>
      <c r="G164" s="159" t="s">
        <v>213</v>
      </c>
      <c r="H164" s="160">
        <v>121</v>
      </c>
      <c r="I164" s="161"/>
      <c r="J164" s="160">
        <f>ROUND(I164*H164,3)</f>
        <v>0</v>
      </c>
      <c r="K164" s="162"/>
      <c r="L164" s="163"/>
      <c r="M164" s="164" t="s">
        <v>1</v>
      </c>
      <c r="N164" s="165" t="s">
        <v>41</v>
      </c>
      <c r="O164" s="55"/>
      <c r="P164" s="151">
        <f>O164*H164</f>
        <v>0</v>
      </c>
      <c r="Q164" s="151">
        <v>1.47E-2</v>
      </c>
      <c r="R164" s="151">
        <f>Q164*H164</f>
        <v>1.7786999999999999</v>
      </c>
      <c r="S164" s="151">
        <v>0</v>
      </c>
      <c r="T164" s="152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3" t="s">
        <v>167</v>
      </c>
      <c r="AT164" s="153" t="s">
        <v>252</v>
      </c>
      <c r="AU164" s="153" t="s">
        <v>142</v>
      </c>
      <c r="AY164" s="14" t="s">
        <v>135</v>
      </c>
      <c r="BE164" s="154">
        <f>IF(N164="základná",J164,0)</f>
        <v>0</v>
      </c>
      <c r="BF164" s="154">
        <f>IF(N164="znížená",J164,0)</f>
        <v>0</v>
      </c>
      <c r="BG164" s="154">
        <f>IF(N164="zákl. prenesená",J164,0)</f>
        <v>0</v>
      </c>
      <c r="BH164" s="154">
        <f>IF(N164="zníž. prenesená",J164,0)</f>
        <v>0</v>
      </c>
      <c r="BI164" s="154">
        <f>IF(N164="nulová",J164,0)</f>
        <v>0</v>
      </c>
      <c r="BJ164" s="14" t="s">
        <v>142</v>
      </c>
      <c r="BK164" s="155">
        <f>ROUND(I164*H164,3)</f>
        <v>0</v>
      </c>
      <c r="BL164" s="14" t="s">
        <v>141</v>
      </c>
      <c r="BM164" s="153" t="s">
        <v>255</v>
      </c>
    </row>
    <row r="165" spans="1:65" s="2" customFormat="1" ht="24.2" customHeight="1">
      <c r="A165" s="29"/>
      <c r="B165" s="141"/>
      <c r="C165" s="156" t="s">
        <v>256</v>
      </c>
      <c r="D165" s="156" t="s">
        <v>252</v>
      </c>
      <c r="E165" s="157" t="s">
        <v>257</v>
      </c>
      <c r="F165" s="158" t="s">
        <v>258</v>
      </c>
      <c r="G165" s="159" t="s">
        <v>213</v>
      </c>
      <c r="H165" s="160">
        <v>10</v>
      </c>
      <c r="I165" s="161"/>
      <c r="J165" s="160">
        <f>ROUND(I165*H165,3)</f>
        <v>0</v>
      </c>
      <c r="K165" s="162"/>
      <c r="L165" s="163"/>
      <c r="M165" s="164" t="s">
        <v>1</v>
      </c>
      <c r="N165" s="165" t="s">
        <v>41</v>
      </c>
      <c r="O165" s="55"/>
      <c r="P165" s="151">
        <f>O165*H165</f>
        <v>0</v>
      </c>
      <c r="Q165" s="151">
        <v>1.47E-2</v>
      </c>
      <c r="R165" s="151">
        <f>Q165*H165</f>
        <v>0.14699999999999999</v>
      </c>
      <c r="S165" s="151">
        <v>0</v>
      </c>
      <c r="T165" s="152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167</v>
      </c>
      <c r="AT165" s="153" t="s">
        <v>252</v>
      </c>
      <c r="AU165" s="153" t="s">
        <v>142</v>
      </c>
      <c r="AY165" s="14" t="s">
        <v>135</v>
      </c>
      <c r="BE165" s="154">
        <f>IF(N165="základná",J165,0)</f>
        <v>0</v>
      </c>
      <c r="BF165" s="154">
        <f>IF(N165="znížená",J165,0)</f>
        <v>0</v>
      </c>
      <c r="BG165" s="154">
        <f>IF(N165="zákl. prenesená",J165,0)</f>
        <v>0</v>
      </c>
      <c r="BH165" s="154">
        <f>IF(N165="zníž. prenesená",J165,0)</f>
        <v>0</v>
      </c>
      <c r="BI165" s="154">
        <f>IF(N165="nulová",J165,0)</f>
        <v>0</v>
      </c>
      <c r="BJ165" s="14" t="s">
        <v>142</v>
      </c>
      <c r="BK165" s="155">
        <f>ROUND(I165*H165,3)</f>
        <v>0</v>
      </c>
      <c r="BL165" s="14" t="s">
        <v>141</v>
      </c>
      <c r="BM165" s="153" t="s">
        <v>259</v>
      </c>
    </row>
    <row r="166" spans="1:65" s="12" customFormat="1" ht="22.9" customHeight="1">
      <c r="B166" s="128"/>
      <c r="D166" s="129" t="s">
        <v>74</v>
      </c>
      <c r="E166" s="139" t="s">
        <v>155</v>
      </c>
      <c r="F166" s="139" t="s">
        <v>260</v>
      </c>
      <c r="I166" s="131"/>
      <c r="J166" s="140">
        <f>BK166</f>
        <v>0</v>
      </c>
      <c r="L166" s="128"/>
      <c r="M166" s="133"/>
      <c r="N166" s="134"/>
      <c r="O166" s="134"/>
      <c r="P166" s="135">
        <f>SUM(P167:P173)</f>
        <v>0</v>
      </c>
      <c r="Q166" s="134"/>
      <c r="R166" s="135">
        <f>SUM(R167:R173)</f>
        <v>5953.8312763999993</v>
      </c>
      <c r="S166" s="134"/>
      <c r="T166" s="136">
        <f>SUM(T167:T173)</f>
        <v>0</v>
      </c>
      <c r="AR166" s="129" t="s">
        <v>83</v>
      </c>
      <c r="AT166" s="137" t="s">
        <v>74</v>
      </c>
      <c r="AU166" s="137" t="s">
        <v>83</v>
      </c>
      <c r="AY166" s="129" t="s">
        <v>135</v>
      </c>
      <c r="BK166" s="138">
        <f>SUM(BK167:BK173)</f>
        <v>0</v>
      </c>
    </row>
    <row r="167" spans="1:65" s="2" customFormat="1" ht="37.9" customHeight="1">
      <c r="A167" s="29"/>
      <c r="B167" s="141"/>
      <c r="C167" s="142" t="s">
        <v>261</v>
      </c>
      <c r="D167" s="142" t="s">
        <v>137</v>
      </c>
      <c r="E167" s="143" t="s">
        <v>262</v>
      </c>
      <c r="F167" s="144" t="s">
        <v>263</v>
      </c>
      <c r="G167" s="145" t="s">
        <v>199</v>
      </c>
      <c r="H167" s="146">
        <v>8120</v>
      </c>
      <c r="I167" s="147"/>
      <c r="J167" s="146">
        <f t="shared" ref="J167:J175" si="21">ROUND(I167*H167,3)</f>
        <v>0</v>
      </c>
      <c r="K167" s="148"/>
      <c r="L167" s="30"/>
      <c r="M167" s="149" t="s">
        <v>1</v>
      </c>
      <c r="N167" s="150" t="s">
        <v>41</v>
      </c>
      <c r="O167" s="55"/>
      <c r="P167" s="151">
        <f t="shared" ref="P167:P175" si="22">O167*H167</f>
        <v>0</v>
      </c>
      <c r="Q167" s="151">
        <v>0.112</v>
      </c>
      <c r="R167" s="151">
        <f t="shared" ref="R167:R173" si="23">Q167*H167</f>
        <v>909.44</v>
      </c>
      <c r="S167" s="151">
        <v>0</v>
      </c>
      <c r="T167" s="152">
        <f t="shared" ref="T167:T173" si="24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141</v>
      </c>
      <c r="AT167" s="153" t="s">
        <v>137</v>
      </c>
      <c r="AU167" s="153" t="s">
        <v>142</v>
      </c>
      <c r="AY167" s="14" t="s">
        <v>135</v>
      </c>
      <c r="BE167" s="154">
        <f t="shared" ref="BE167:BE173" si="25">IF(N167="základná",J167,0)</f>
        <v>0</v>
      </c>
      <c r="BF167" s="154">
        <f t="shared" ref="BF167:BF173" si="26">IF(N167="znížená",J167,0)</f>
        <v>0</v>
      </c>
      <c r="BG167" s="154">
        <f t="shared" ref="BG167:BG173" si="27">IF(N167="zákl. prenesená",J167,0)</f>
        <v>0</v>
      </c>
      <c r="BH167" s="154">
        <f t="shared" ref="BH167:BH173" si="28">IF(N167="zníž. prenesená",J167,0)</f>
        <v>0</v>
      </c>
      <c r="BI167" s="154">
        <f t="shared" ref="BI167:BI173" si="29">IF(N167="nulová",J167,0)</f>
        <v>0</v>
      </c>
      <c r="BJ167" s="14" t="s">
        <v>142</v>
      </c>
      <c r="BK167" s="155">
        <f t="shared" ref="BK167:BK175" si="30">ROUND(I167*H167,3)</f>
        <v>0</v>
      </c>
      <c r="BL167" s="14" t="s">
        <v>141</v>
      </c>
      <c r="BM167" s="153" t="s">
        <v>264</v>
      </c>
    </row>
    <row r="168" spans="1:65" s="2" customFormat="1" ht="37.9" customHeight="1">
      <c r="A168" s="29"/>
      <c r="B168" s="141"/>
      <c r="C168" s="142" t="s">
        <v>265</v>
      </c>
      <c r="D168" s="142" t="s">
        <v>137</v>
      </c>
      <c r="E168" s="143" t="s">
        <v>266</v>
      </c>
      <c r="F168" s="144" t="s">
        <v>267</v>
      </c>
      <c r="G168" s="145" t="s">
        <v>199</v>
      </c>
      <c r="H168" s="146">
        <v>8120</v>
      </c>
      <c r="I168" s="147"/>
      <c r="J168" s="146">
        <f t="shared" si="21"/>
        <v>0</v>
      </c>
      <c r="K168" s="148"/>
      <c r="L168" s="30"/>
      <c r="M168" s="149" t="s">
        <v>1</v>
      </c>
      <c r="N168" s="150" t="s">
        <v>41</v>
      </c>
      <c r="O168" s="55"/>
      <c r="P168" s="151">
        <f t="shared" si="22"/>
        <v>0</v>
      </c>
      <c r="Q168" s="151">
        <v>8.0960000000000004E-2</v>
      </c>
      <c r="R168" s="151">
        <f t="shared" si="23"/>
        <v>657.39520000000005</v>
      </c>
      <c r="S168" s="151">
        <v>0</v>
      </c>
      <c r="T168" s="152">
        <f t="shared" si="24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3" t="s">
        <v>141</v>
      </c>
      <c r="AT168" s="153" t="s">
        <v>137</v>
      </c>
      <c r="AU168" s="153" t="s">
        <v>142</v>
      </c>
      <c r="AY168" s="14" t="s">
        <v>135</v>
      </c>
      <c r="BE168" s="154">
        <f t="shared" si="25"/>
        <v>0</v>
      </c>
      <c r="BF168" s="154">
        <f t="shared" si="26"/>
        <v>0</v>
      </c>
      <c r="BG168" s="154">
        <f t="shared" si="27"/>
        <v>0</v>
      </c>
      <c r="BH168" s="154">
        <f t="shared" si="28"/>
        <v>0</v>
      </c>
      <c r="BI168" s="154">
        <f t="shared" si="29"/>
        <v>0</v>
      </c>
      <c r="BJ168" s="14" t="s">
        <v>142</v>
      </c>
      <c r="BK168" s="155">
        <f t="shared" si="30"/>
        <v>0</v>
      </c>
      <c r="BL168" s="14" t="s">
        <v>141</v>
      </c>
      <c r="BM168" s="153" t="s">
        <v>268</v>
      </c>
    </row>
    <row r="169" spans="1:65" s="2" customFormat="1" ht="24.2" customHeight="1">
      <c r="A169" s="29"/>
      <c r="B169" s="141"/>
      <c r="C169" s="142" t="s">
        <v>269</v>
      </c>
      <c r="D169" s="142" t="s">
        <v>137</v>
      </c>
      <c r="E169" s="143" t="s">
        <v>270</v>
      </c>
      <c r="F169" s="144" t="s">
        <v>271</v>
      </c>
      <c r="G169" s="145" t="s">
        <v>199</v>
      </c>
      <c r="H169" s="146">
        <v>8120</v>
      </c>
      <c r="I169" s="147"/>
      <c r="J169" s="146">
        <f t="shared" si="21"/>
        <v>0</v>
      </c>
      <c r="K169" s="148"/>
      <c r="L169" s="30"/>
      <c r="M169" s="149" t="s">
        <v>1</v>
      </c>
      <c r="N169" s="150" t="s">
        <v>41</v>
      </c>
      <c r="O169" s="55"/>
      <c r="P169" s="151">
        <f t="shared" si="22"/>
        <v>0</v>
      </c>
      <c r="Q169" s="151">
        <v>0.106</v>
      </c>
      <c r="R169" s="151">
        <f t="shared" si="23"/>
        <v>860.72</v>
      </c>
      <c r="S169" s="151">
        <v>0</v>
      </c>
      <c r="T169" s="152">
        <f t="shared" si="24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141</v>
      </c>
      <c r="AT169" s="153" t="s">
        <v>137</v>
      </c>
      <c r="AU169" s="153" t="s">
        <v>142</v>
      </c>
      <c r="AY169" s="14" t="s">
        <v>135</v>
      </c>
      <c r="BE169" s="154">
        <f t="shared" si="25"/>
        <v>0</v>
      </c>
      <c r="BF169" s="154">
        <f t="shared" si="26"/>
        <v>0</v>
      </c>
      <c r="BG169" s="154">
        <f t="shared" si="27"/>
        <v>0</v>
      </c>
      <c r="BH169" s="154">
        <f t="shared" si="28"/>
        <v>0</v>
      </c>
      <c r="BI169" s="154">
        <f t="shared" si="29"/>
        <v>0</v>
      </c>
      <c r="BJ169" s="14" t="s">
        <v>142</v>
      </c>
      <c r="BK169" s="155">
        <f t="shared" si="30"/>
        <v>0</v>
      </c>
      <c r="BL169" s="14" t="s">
        <v>141</v>
      </c>
      <c r="BM169" s="153" t="s">
        <v>272</v>
      </c>
    </row>
    <row r="170" spans="1:65" s="2" customFormat="1" ht="24.2" customHeight="1">
      <c r="A170" s="171"/>
      <c r="B170" s="141"/>
      <c r="C170" s="142">
        <v>84</v>
      </c>
      <c r="D170" s="142" t="s">
        <v>137</v>
      </c>
      <c r="E170" s="143" t="s">
        <v>935</v>
      </c>
      <c r="F170" s="144" t="s">
        <v>936</v>
      </c>
      <c r="G170" s="145" t="s">
        <v>199</v>
      </c>
      <c r="H170" s="146">
        <v>91</v>
      </c>
      <c r="I170" s="147"/>
      <c r="J170" s="146">
        <f t="shared" si="21"/>
        <v>0</v>
      </c>
      <c r="K170" s="148"/>
      <c r="L170" s="30"/>
      <c r="M170" s="149"/>
      <c r="N170" s="150"/>
      <c r="O170" s="55"/>
      <c r="P170" s="151">
        <f t="shared" si="22"/>
        <v>0</v>
      </c>
      <c r="Q170" s="151"/>
      <c r="R170" s="151"/>
      <c r="S170" s="151"/>
      <c r="T170" s="152"/>
      <c r="U170" s="171"/>
      <c r="V170" s="171"/>
      <c r="W170" s="171"/>
      <c r="X170" s="171"/>
      <c r="Y170" s="171"/>
      <c r="Z170" s="171"/>
      <c r="AA170" s="171"/>
      <c r="AB170" s="171"/>
      <c r="AC170" s="171"/>
      <c r="AD170" s="171"/>
      <c r="AE170" s="171"/>
      <c r="AR170" s="153"/>
      <c r="AT170" s="153"/>
      <c r="AU170" s="153"/>
      <c r="AY170" s="14"/>
      <c r="BE170" s="154"/>
      <c r="BF170" s="154"/>
      <c r="BG170" s="154"/>
      <c r="BH170" s="154"/>
      <c r="BI170" s="154"/>
      <c r="BJ170" s="14"/>
      <c r="BK170" s="155">
        <f t="shared" si="30"/>
        <v>0</v>
      </c>
      <c r="BL170" s="14"/>
      <c r="BM170" s="153"/>
    </row>
    <row r="171" spans="1:65" s="2" customFormat="1" ht="24.2" customHeight="1">
      <c r="A171" s="29"/>
      <c r="B171" s="141"/>
      <c r="C171" s="142" t="s">
        <v>273</v>
      </c>
      <c r="D171" s="142" t="s">
        <v>137</v>
      </c>
      <c r="E171" s="143" t="s">
        <v>274</v>
      </c>
      <c r="F171" s="144" t="s">
        <v>275</v>
      </c>
      <c r="G171" s="145" t="s">
        <v>199</v>
      </c>
      <c r="H171" s="146">
        <v>8120</v>
      </c>
      <c r="I171" s="147"/>
      <c r="J171" s="146">
        <f t="shared" si="21"/>
        <v>0</v>
      </c>
      <c r="K171" s="148"/>
      <c r="L171" s="30"/>
      <c r="M171" s="149" t="s">
        <v>1</v>
      </c>
      <c r="N171" s="150" t="s">
        <v>41</v>
      </c>
      <c r="O171" s="55"/>
      <c r="P171" s="151">
        <f t="shared" si="22"/>
        <v>0</v>
      </c>
      <c r="Q171" s="151">
        <v>0.38624999999999998</v>
      </c>
      <c r="R171" s="151">
        <f t="shared" si="23"/>
        <v>3136.35</v>
      </c>
      <c r="S171" s="151">
        <v>0</v>
      </c>
      <c r="T171" s="152">
        <f t="shared" si="24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3" t="s">
        <v>141</v>
      </c>
      <c r="AT171" s="153" t="s">
        <v>137</v>
      </c>
      <c r="AU171" s="153" t="s">
        <v>142</v>
      </c>
      <c r="AY171" s="14" t="s">
        <v>135</v>
      </c>
      <c r="BE171" s="154">
        <f t="shared" si="25"/>
        <v>0</v>
      </c>
      <c r="BF171" s="154">
        <f t="shared" si="26"/>
        <v>0</v>
      </c>
      <c r="BG171" s="154">
        <f t="shared" si="27"/>
        <v>0</v>
      </c>
      <c r="BH171" s="154">
        <f t="shared" si="28"/>
        <v>0</v>
      </c>
      <c r="BI171" s="154">
        <f t="shared" si="29"/>
        <v>0</v>
      </c>
      <c r="BJ171" s="14" t="s">
        <v>142</v>
      </c>
      <c r="BK171" s="155">
        <f t="shared" si="30"/>
        <v>0</v>
      </c>
      <c r="BL171" s="14" t="s">
        <v>141</v>
      </c>
      <c r="BM171" s="153" t="s">
        <v>276</v>
      </c>
    </row>
    <row r="172" spans="1:65" s="2" customFormat="1" ht="24.2" customHeight="1">
      <c r="A172" s="29"/>
      <c r="B172" s="141"/>
      <c r="C172" s="142" t="s">
        <v>277</v>
      </c>
      <c r="D172" s="142" t="s">
        <v>137</v>
      </c>
      <c r="E172" s="143" t="s">
        <v>278</v>
      </c>
      <c r="F172" s="144" t="s">
        <v>279</v>
      </c>
      <c r="G172" s="145" t="s">
        <v>199</v>
      </c>
      <c r="H172" s="146">
        <v>1930.633</v>
      </c>
      <c r="I172" s="147"/>
      <c r="J172" s="146">
        <f t="shared" si="21"/>
        <v>0</v>
      </c>
      <c r="K172" s="148"/>
      <c r="L172" s="30"/>
      <c r="M172" s="149" t="s">
        <v>1</v>
      </c>
      <c r="N172" s="150" t="s">
        <v>41</v>
      </c>
      <c r="O172" s="55"/>
      <c r="P172" s="151">
        <f t="shared" si="22"/>
        <v>0</v>
      </c>
      <c r="Q172" s="151">
        <v>8.4000000000000005E-2</v>
      </c>
      <c r="R172" s="151">
        <f t="shared" si="23"/>
        <v>162.17317200000002</v>
      </c>
      <c r="S172" s="151">
        <v>0</v>
      </c>
      <c r="T172" s="152">
        <f t="shared" si="24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3" t="s">
        <v>141</v>
      </c>
      <c r="AT172" s="153" t="s">
        <v>137</v>
      </c>
      <c r="AU172" s="153" t="s">
        <v>142</v>
      </c>
      <c r="AY172" s="14" t="s">
        <v>135</v>
      </c>
      <c r="BE172" s="154">
        <f t="shared" si="25"/>
        <v>0</v>
      </c>
      <c r="BF172" s="154">
        <f t="shared" si="26"/>
        <v>0</v>
      </c>
      <c r="BG172" s="154">
        <f t="shared" si="27"/>
        <v>0</v>
      </c>
      <c r="BH172" s="154">
        <f t="shared" si="28"/>
        <v>0</v>
      </c>
      <c r="BI172" s="154">
        <f t="shared" si="29"/>
        <v>0</v>
      </c>
      <c r="BJ172" s="14" t="s">
        <v>142</v>
      </c>
      <c r="BK172" s="155">
        <f t="shared" si="30"/>
        <v>0</v>
      </c>
      <c r="BL172" s="14" t="s">
        <v>141</v>
      </c>
      <c r="BM172" s="153" t="s">
        <v>280</v>
      </c>
    </row>
    <row r="173" spans="1:65" s="2" customFormat="1" ht="14.45" customHeight="1">
      <c r="A173" s="29"/>
      <c r="B173" s="141"/>
      <c r="C173" s="243" t="s">
        <v>281</v>
      </c>
      <c r="D173" s="243" t="s">
        <v>252</v>
      </c>
      <c r="E173" s="244" t="s">
        <v>282</v>
      </c>
      <c r="F173" s="245" t="s">
        <v>283</v>
      </c>
      <c r="G173" s="246" t="s">
        <v>213</v>
      </c>
      <c r="H173" s="247">
        <v>7799.7569999999996</v>
      </c>
      <c r="I173" s="248"/>
      <c r="J173" s="247">
        <f t="shared" si="21"/>
        <v>0</v>
      </c>
      <c r="K173" s="162"/>
      <c r="L173" s="163"/>
      <c r="M173" s="164" t="s">
        <v>1</v>
      </c>
      <c r="N173" s="165" t="s">
        <v>41</v>
      </c>
      <c r="O173" s="55"/>
      <c r="P173" s="151">
        <f t="shared" si="22"/>
        <v>0</v>
      </c>
      <c r="Q173" s="151">
        <v>2.92E-2</v>
      </c>
      <c r="R173" s="151">
        <f t="shared" si="23"/>
        <v>227.75290439999998</v>
      </c>
      <c r="S173" s="151">
        <v>0</v>
      </c>
      <c r="T173" s="152">
        <f t="shared" si="24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167</v>
      </c>
      <c r="AT173" s="153" t="s">
        <v>252</v>
      </c>
      <c r="AU173" s="153" t="s">
        <v>142</v>
      </c>
      <c r="AY173" s="14" t="s">
        <v>135</v>
      </c>
      <c r="BE173" s="154">
        <f t="shared" si="25"/>
        <v>0</v>
      </c>
      <c r="BF173" s="154">
        <f t="shared" si="26"/>
        <v>0</v>
      </c>
      <c r="BG173" s="154">
        <f t="shared" si="27"/>
        <v>0</v>
      </c>
      <c r="BH173" s="154">
        <f t="shared" si="28"/>
        <v>0</v>
      </c>
      <c r="BI173" s="154">
        <f t="shared" si="29"/>
        <v>0</v>
      </c>
      <c r="BJ173" s="14" t="s">
        <v>142</v>
      </c>
      <c r="BK173" s="155">
        <f t="shared" si="30"/>
        <v>0</v>
      </c>
      <c r="BL173" s="14" t="s">
        <v>141</v>
      </c>
      <c r="BM173" s="153" t="s">
        <v>284</v>
      </c>
    </row>
    <row r="174" spans="1:65" s="2" customFormat="1" ht="36">
      <c r="A174" s="171"/>
      <c r="B174" s="141"/>
      <c r="C174" s="256">
        <v>82</v>
      </c>
      <c r="D174" s="256" t="s">
        <v>137</v>
      </c>
      <c r="E174" s="257" t="s">
        <v>937</v>
      </c>
      <c r="F174" s="258" t="s">
        <v>939</v>
      </c>
      <c r="G174" s="259" t="s">
        <v>199</v>
      </c>
      <c r="H174" s="260">
        <v>91</v>
      </c>
      <c r="I174" s="261"/>
      <c r="J174" s="262">
        <f t="shared" si="21"/>
        <v>0</v>
      </c>
      <c r="K174" s="242"/>
      <c r="L174" s="163"/>
      <c r="M174" s="164"/>
      <c r="N174" s="165"/>
      <c r="O174" s="55"/>
      <c r="P174" s="151">
        <f t="shared" si="22"/>
        <v>0</v>
      </c>
      <c r="Q174" s="151"/>
      <c r="R174" s="151"/>
      <c r="S174" s="151"/>
      <c r="T174" s="152"/>
      <c r="U174" s="171"/>
      <c r="V174" s="171"/>
      <c r="W174" s="171"/>
      <c r="X174" s="171"/>
      <c r="Y174" s="171"/>
      <c r="Z174" s="171"/>
      <c r="AA174" s="171"/>
      <c r="AB174" s="171"/>
      <c r="AC174" s="171"/>
      <c r="AD174" s="171"/>
      <c r="AE174" s="171"/>
      <c r="AR174" s="153"/>
      <c r="AT174" s="153"/>
      <c r="AU174" s="153"/>
      <c r="AY174" s="14"/>
      <c r="BE174" s="154"/>
      <c r="BF174" s="154"/>
      <c r="BG174" s="154"/>
      <c r="BH174" s="154"/>
      <c r="BI174" s="154"/>
      <c r="BJ174" s="14"/>
      <c r="BK174" s="155">
        <f t="shared" si="30"/>
        <v>0</v>
      </c>
      <c r="BL174" s="14"/>
      <c r="BM174" s="153"/>
    </row>
    <row r="175" spans="1:65" s="2" customFormat="1" ht="14.45" customHeight="1">
      <c r="A175" s="171"/>
      <c r="B175" s="141"/>
      <c r="C175" s="250">
        <v>83</v>
      </c>
      <c r="D175" s="250" t="s">
        <v>252</v>
      </c>
      <c r="E175" s="251" t="s">
        <v>938</v>
      </c>
      <c r="F175" s="252" t="s">
        <v>940</v>
      </c>
      <c r="G175" s="253" t="s">
        <v>199</v>
      </c>
      <c r="H175" s="254">
        <v>16.913</v>
      </c>
      <c r="I175" s="255"/>
      <c r="J175" s="249">
        <f t="shared" si="21"/>
        <v>0</v>
      </c>
      <c r="K175" s="242"/>
      <c r="L175" s="163"/>
      <c r="M175" s="164"/>
      <c r="N175" s="165"/>
      <c r="O175" s="55"/>
      <c r="P175" s="151">
        <f t="shared" si="22"/>
        <v>0</v>
      </c>
      <c r="Q175" s="151"/>
      <c r="R175" s="151"/>
      <c r="S175" s="151"/>
      <c r="T175" s="152"/>
      <c r="U175" s="171"/>
      <c r="V175" s="171"/>
      <c r="W175" s="171"/>
      <c r="X175" s="171"/>
      <c r="Y175" s="171"/>
      <c r="Z175" s="171"/>
      <c r="AA175" s="171"/>
      <c r="AB175" s="171"/>
      <c r="AC175" s="171"/>
      <c r="AD175" s="171"/>
      <c r="AE175" s="171"/>
      <c r="AR175" s="153"/>
      <c r="AT175" s="153"/>
      <c r="AU175" s="153"/>
      <c r="AY175" s="14"/>
      <c r="BE175" s="154"/>
      <c r="BF175" s="154"/>
      <c r="BG175" s="154"/>
      <c r="BH175" s="154"/>
      <c r="BI175" s="154"/>
      <c r="BJ175" s="14"/>
      <c r="BK175" s="155">
        <f t="shared" si="30"/>
        <v>0</v>
      </c>
      <c r="BL175" s="14"/>
      <c r="BM175" s="153"/>
    </row>
    <row r="176" spans="1:65" s="12" customFormat="1" ht="22.9" customHeight="1">
      <c r="B176" s="128"/>
      <c r="D176" s="129" t="s">
        <v>74</v>
      </c>
      <c r="E176" s="139" t="s">
        <v>285</v>
      </c>
      <c r="F176" s="139" t="s">
        <v>286</v>
      </c>
      <c r="I176" s="131"/>
      <c r="J176" s="140">
        <f>BK176</f>
        <v>0</v>
      </c>
      <c r="L176" s="128"/>
      <c r="M176" s="133"/>
      <c r="N176" s="134"/>
      <c r="O176" s="134"/>
      <c r="P176" s="135">
        <f>SUM(P177:P187)</f>
        <v>0</v>
      </c>
      <c r="Q176" s="134"/>
      <c r="R176" s="135">
        <f>SUM(R177:R187)</f>
        <v>0</v>
      </c>
      <c r="S176" s="134"/>
      <c r="T176" s="136">
        <f>SUM(T177:T187)</f>
        <v>0</v>
      </c>
      <c r="AR176" s="129" t="s">
        <v>83</v>
      </c>
      <c r="AT176" s="137" t="s">
        <v>74</v>
      </c>
      <c r="AU176" s="137" t="s">
        <v>83</v>
      </c>
      <c r="AY176" s="129" t="s">
        <v>135</v>
      </c>
      <c r="BK176" s="138">
        <f>SUM(BK177:BK187)</f>
        <v>0</v>
      </c>
    </row>
    <row r="177" spans="1:65" s="2" customFormat="1" ht="49.15" customHeight="1">
      <c r="A177" s="29"/>
      <c r="B177" s="141"/>
      <c r="C177" s="142" t="s">
        <v>287</v>
      </c>
      <c r="D177" s="142" t="s">
        <v>137</v>
      </c>
      <c r="E177" s="143" t="s">
        <v>288</v>
      </c>
      <c r="F177" s="144" t="s">
        <v>289</v>
      </c>
      <c r="G177" s="145" t="s">
        <v>190</v>
      </c>
      <c r="H177" s="146">
        <v>130.80000000000001</v>
      </c>
      <c r="I177" s="147"/>
      <c r="J177" s="146">
        <f t="shared" ref="J177:J187" si="31">ROUND(I177*H177,3)</f>
        <v>0</v>
      </c>
      <c r="K177" s="148"/>
      <c r="L177" s="30"/>
      <c r="M177" s="149" t="s">
        <v>1</v>
      </c>
      <c r="N177" s="150" t="s">
        <v>41</v>
      </c>
      <c r="O177" s="55"/>
      <c r="P177" s="151">
        <f t="shared" ref="P177:P187" si="32">O177*H177</f>
        <v>0</v>
      </c>
      <c r="Q177" s="151">
        <v>0</v>
      </c>
      <c r="R177" s="151">
        <f t="shared" ref="R177:R187" si="33">Q177*H177</f>
        <v>0</v>
      </c>
      <c r="S177" s="151">
        <v>0</v>
      </c>
      <c r="T177" s="152">
        <f t="shared" ref="T177:T187" si="34"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3" t="s">
        <v>141</v>
      </c>
      <c r="AT177" s="153" t="s">
        <v>137</v>
      </c>
      <c r="AU177" s="153" t="s">
        <v>142</v>
      </c>
      <c r="AY177" s="14" t="s">
        <v>135</v>
      </c>
      <c r="BE177" s="154">
        <f t="shared" ref="BE177:BE187" si="35">IF(N177="základná",J177,0)</f>
        <v>0</v>
      </c>
      <c r="BF177" s="154">
        <f t="shared" ref="BF177:BF187" si="36">IF(N177="znížená",J177,0)</f>
        <v>0</v>
      </c>
      <c r="BG177" s="154">
        <f t="shared" ref="BG177:BG187" si="37">IF(N177="zákl. prenesená",J177,0)</f>
        <v>0</v>
      </c>
      <c r="BH177" s="154">
        <f t="shared" ref="BH177:BH187" si="38">IF(N177="zníž. prenesená",J177,0)</f>
        <v>0</v>
      </c>
      <c r="BI177" s="154">
        <f t="shared" ref="BI177:BI187" si="39">IF(N177="nulová",J177,0)</f>
        <v>0</v>
      </c>
      <c r="BJ177" s="14" t="s">
        <v>142</v>
      </c>
      <c r="BK177" s="155">
        <f t="shared" ref="BK177:BK187" si="40">ROUND(I177*H177,3)</f>
        <v>0</v>
      </c>
      <c r="BL177" s="14" t="s">
        <v>141</v>
      </c>
      <c r="BM177" s="153" t="s">
        <v>290</v>
      </c>
    </row>
    <row r="178" spans="1:65" s="2" customFormat="1" ht="37.9" customHeight="1">
      <c r="A178" s="29"/>
      <c r="B178" s="141"/>
      <c r="C178" s="142" t="s">
        <v>291</v>
      </c>
      <c r="D178" s="142" t="s">
        <v>137</v>
      </c>
      <c r="E178" s="143" t="s">
        <v>292</v>
      </c>
      <c r="F178" s="144" t="s">
        <v>293</v>
      </c>
      <c r="G178" s="145" t="s">
        <v>294</v>
      </c>
      <c r="H178" s="146">
        <v>14280</v>
      </c>
      <c r="I178" s="147"/>
      <c r="J178" s="146">
        <f t="shared" si="31"/>
        <v>0</v>
      </c>
      <c r="K178" s="148"/>
      <c r="L178" s="30"/>
      <c r="M178" s="149" t="s">
        <v>1</v>
      </c>
      <c r="N178" s="150" t="s">
        <v>41</v>
      </c>
      <c r="O178" s="55"/>
      <c r="P178" s="151">
        <f t="shared" si="32"/>
        <v>0</v>
      </c>
      <c r="Q178" s="151">
        <v>0</v>
      </c>
      <c r="R178" s="151">
        <f t="shared" si="33"/>
        <v>0</v>
      </c>
      <c r="S178" s="151">
        <v>0</v>
      </c>
      <c r="T178" s="152">
        <f t="shared" si="34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3" t="s">
        <v>141</v>
      </c>
      <c r="AT178" s="153" t="s">
        <v>137</v>
      </c>
      <c r="AU178" s="153" t="s">
        <v>142</v>
      </c>
      <c r="AY178" s="14" t="s">
        <v>135</v>
      </c>
      <c r="BE178" s="154">
        <f t="shared" si="35"/>
        <v>0</v>
      </c>
      <c r="BF178" s="154">
        <f t="shared" si="36"/>
        <v>0</v>
      </c>
      <c r="BG178" s="154">
        <f t="shared" si="37"/>
        <v>0</v>
      </c>
      <c r="BH178" s="154">
        <f t="shared" si="38"/>
        <v>0</v>
      </c>
      <c r="BI178" s="154">
        <f t="shared" si="39"/>
        <v>0</v>
      </c>
      <c r="BJ178" s="14" t="s">
        <v>142</v>
      </c>
      <c r="BK178" s="155">
        <f t="shared" si="40"/>
        <v>0</v>
      </c>
      <c r="BL178" s="14" t="s">
        <v>141</v>
      </c>
      <c r="BM178" s="153" t="s">
        <v>295</v>
      </c>
    </row>
    <row r="179" spans="1:65" s="2" customFormat="1" ht="37.9" customHeight="1">
      <c r="A179" s="29"/>
      <c r="B179" s="141"/>
      <c r="C179" s="142" t="s">
        <v>296</v>
      </c>
      <c r="D179" s="142" t="s">
        <v>137</v>
      </c>
      <c r="E179" s="143" t="s">
        <v>297</v>
      </c>
      <c r="F179" s="144" t="s">
        <v>298</v>
      </c>
      <c r="G179" s="145" t="s">
        <v>199</v>
      </c>
      <c r="H179" s="146">
        <v>8120</v>
      </c>
      <c r="I179" s="147"/>
      <c r="J179" s="146">
        <f t="shared" si="31"/>
        <v>0</v>
      </c>
      <c r="K179" s="148"/>
      <c r="L179" s="30"/>
      <c r="M179" s="149" t="s">
        <v>1</v>
      </c>
      <c r="N179" s="150" t="s">
        <v>41</v>
      </c>
      <c r="O179" s="55"/>
      <c r="P179" s="151">
        <f t="shared" si="32"/>
        <v>0</v>
      </c>
      <c r="Q179" s="151">
        <v>0</v>
      </c>
      <c r="R179" s="151">
        <f t="shared" si="33"/>
        <v>0</v>
      </c>
      <c r="S179" s="151">
        <v>0</v>
      </c>
      <c r="T179" s="152">
        <f t="shared" si="34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3" t="s">
        <v>141</v>
      </c>
      <c r="AT179" s="153" t="s">
        <v>137</v>
      </c>
      <c r="AU179" s="153" t="s">
        <v>142</v>
      </c>
      <c r="AY179" s="14" t="s">
        <v>135</v>
      </c>
      <c r="BE179" s="154">
        <f t="shared" si="35"/>
        <v>0</v>
      </c>
      <c r="BF179" s="154">
        <f t="shared" si="36"/>
        <v>0</v>
      </c>
      <c r="BG179" s="154">
        <f t="shared" si="37"/>
        <v>0</v>
      </c>
      <c r="BH179" s="154">
        <f t="shared" si="38"/>
        <v>0</v>
      </c>
      <c r="BI179" s="154">
        <f t="shared" si="39"/>
        <v>0</v>
      </c>
      <c r="BJ179" s="14" t="s">
        <v>142</v>
      </c>
      <c r="BK179" s="155">
        <f t="shared" si="40"/>
        <v>0</v>
      </c>
      <c r="BL179" s="14" t="s">
        <v>141</v>
      </c>
      <c r="BM179" s="153" t="s">
        <v>299</v>
      </c>
    </row>
    <row r="180" spans="1:65" s="2" customFormat="1" ht="62.65" customHeight="1">
      <c r="A180" s="29"/>
      <c r="B180" s="141"/>
      <c r="C180" s="142" t="s">
        <v>300</v>
      </c>
      <c r="D180" s="142" t="s">
        <v>137</v>
      </c>
      <c r="E180" s="143" t="s">
        <v>301</v>
      </c>
      <c r="F180" s="144" t="s">
        <v>302</v>
      </c>
      <c r="G180" s="145" t="s">
        <v>199</v>
      </c>
      <c r="H180" s="146">
        <v>8282.4</v>
      </c>
      <c r="I180" s="147"/>
      <c r="J180" s="146">
        <f t="shared" si="31"/>
        <v>0</v>
      </c>
      <c r="K180" s="148"/>
      <c r="L180" s="30"/>
      <c r="M180" s="149" t="s">
        <v>1</v>
      </c>
      <c r="N180" s="150" t="s">
        <v>41</v>
      </c>
      <c r="O180" s="55"/>
      <c r="P180" s="151">
        <f t="shared" si="32"/>
        <v>0</v>
      </c>
      <c r="Q180" s="151">
        <v>0</v>
      </c>
      <c r="R180" s="151">
        <f t="shared" si="33"/>
        <v>0</v>
      </c>
      <c r="S180" s="151">
        <v>0</v>
      </c>
      <c r="T180" s="152">
        <f t="shared" si="34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3" t="s">
        <v>141</v>
      </c>
      <c r="AT180" s="153" t="s">
        <v>137</v>
      </c>
      <c r="AU180" s="153" t="s">
        <v>142</v>
      </c>
      <c r="AY180" s="14" t="s">
        <v>135</v>
      </c>
      <c r="BE180" s="154">
        <f t="shared" si="35"/>
        <v>0</v>
      </c>
      <c r="BF180" s="154">
        <f t="shared" si="36"/>
        <v>0</v>
      </c>
      <c r="BG180" s="154">
        <f t="shared" si="37"/>
        <v>0</v>
      </c>
      <c r="BH180" s="154">
        <f t="shared" si="38"/>
        <v>0</v>
      </c>
      <c r="BI180" s="154">
        <f t="shared" si="39"/>
        <v>0</v>
      </c>
      <c r="BJ180" s="14" t="s">
        <v>142</v>
      </c>
      <c r="BK180" s="155">
        <f t="shared" si="40"/>
        <v>0</v>
      </c>
      <c r="BL180" s="14" t="s">
        <v>141</v>
      </c>
      <c r="BM180" s="153" t="s">
        <v>303</v>
      </c>
    </row>
    <row r="181" spans="1:65" s="2" customFormat="1" ht="14.45" customHeight="1">
      <c r="A181" s="29"/>
      <c r="B181" s="141"/>
      <c r="C181" s="142" t="s">
        <v>304</v>
      </c>
      <c r="D181" s="142" t="s">
        <v>137</v>
      </c>
      <c r="E181" s="143" t="s">
        <v>305</v>
      </c>
      <c r="F181" s="144" t="s">
        <v>306</v>
      </c>
      <c r="G181" s="145" t="s">
        <v>140</v>
      </c>
      <c r="H181" s="146">
        <v>803</v>
      </c>
      <c r="I181" s="147"/>
      <c r="J181" s="146">
        <f t="shared" si="31"/>
        <v>0</v>
      </c>
      <c r="K181" s="148"/>
      <c r="L181" s="30"/>
      <c r="M181" s="149" t="s">
        <v>1</v>
      </c>
      <c r="N181" s="150" t="s">
        <v>41</v>
      </c>
      <c r="O181" s="55"/>
      <c r="P181" s="151">
        <f t="shared" si="32"/>
        <v>0</v>
      </c>
      <c r="Q181" s="151">
        <v>0</v>
      </c>
      <c r="R181" s="151">
        <f t="shared" si="33"/>
        <v>0</v>
      </c>
      <c r="S181" s="151">
        <v>0</v>
      </c>
      <c r="T181" s="152">
        <f t="shared" si="34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3" t="s">
        <v>141</v>
      </c>
      <c r="AT181" s="153" t="s">
        <v>137</v>
      </c>
      <c r="AU181" s="153" t="s">
        <v>142</v>
      </c>
      <c r="AY181" s="14" t="s">
        <v>135</v>
      </c>
      <c r="BE181" s="154">
        <f t="shared" si="35"/>
        <v>0</v>
      </c>
      <c r="BF181" s="154">
        <f t="shared" si="36"/>
        <v>0</v>
      </c>
      <c r="BG181" s="154">
        <f t="shared" si="37"/>
        <v>0</v>
      </c>
      <c r="BH181" s="154">
        <f t="shared" si="38"/>
        <v>0</v>
      </c>
      <c r="BI181" s="154">
        <f t="shared" si="39"/>
        <v>0</v>
      </c>
      <c r="BJ181" s="14" t="s">
        <v>142</v>
      </c>
      <c r="BK181" s="155">
        <f t="shared" si="40"/>
        <v>0</v>
      </c>
      <c r="BL181" s="14" t="s">
        <v>141</v>
      </c>
      <c r="BM181" s="153" t="s">
        <v>307</v>
      </c>
    </row>
    <row r="182" spans="1:65" s="2" customFormat="1" ht="24.2" customHeight="1">
      <c r="A182" s="29"/>
      <c r="B182" s="141"/>
      <c r="C182" s="142" t="s">
        <v>308</v>
      </c>
      <c r="D182" s="142" t="s">
        <v>137</v>
      </c>
      <c r="E182" s="143" t="s">
        <v>309</v>
      </c>
      <c r="F182" s="144" t="s">
        <v>310</v>
      </c>
      <c r="G182" s="145" t="s">
        <v>140</v>
      </c>
      <c r="H182" s="146">
        <v>3000</v>
      </c>
      <c r="I182" s="147"/>
      <c r="J182" s="146">
        <f t="shared" si="31"/>
        <v>0</v>
      </c>
      <c r="K182" s="148"/>
      <c r="L182" s="30"/>
      <c r="M182" s="149" t="s">
        <v>1</v>
      </c>
      <c r="N182" s="150" t="s">
        <v>41</v>
      </c>
      <c r="O182" s="55"/>
      <c r="P182" s="151">
        <f t="shared" si="32"/>
        <v>0</v>
      </c>
      <c r="Q182" s="151">
        <v>0</v>
      </c>
      <c r="R182" s="151">
        <f t="shared" si="33"/>
        <v>0</v>
      </c>
      <c r="S182" s="151">
        <v>0</v>
      </c>
      <c r="T182" s="152">
        <f t="shared" si="34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3" t="s">
        <v>141</v>
      </c>
      <c r="AT182" s="153" t="s">
        <v>137</v>
      </c>
      <c r="AU182" s="153" t="s">
        <v>142</v>
      </c>
      <c r="AY182" s="14" t="s">
        <v>135</v>
      </c>
      <c r="BE182" s="154">
        <f t="shared" si="35"/>
        <v>0</v>
      </c>
      <c r="BF182" s="154">
        <f t="shared" si="36"/>
        <v>0</v>
      </c>
      <c r="BG182" s="154">
        <f t="shared" si="37"/>
        <v>0</v>
      </c>
      <c r="BH182" s="154">
        <f t="shared" si="38"/>
        <v>0</v>
      </c>
      <c r="BI182" s="154">
        <f t="shared" si="39"/>
        <v>0</v>
      </c>
      <c r="BJ182" s="14" t="s">
        <v>142</v>
      </c>
      <c r="BK182" s="155">
        <f t="shared" si="40"/>
        <v>0</v>
      </c>
      <c r="BL182" s="14" t="s">
        <v>141</v>
      </c>
      <c r="BM182" s="153" t="s">
        <v>311</v>
      </c>
    </row>
    <row r="183" spans="1:65" s="2" customFormat="1" ht="37.9" customHeight="1">
      <c r="A183" s="29"/>
      <c r="B183" s="141"/>
      <c r="C183" s="142" t="s">
        <v>312</v>
      </c>
      <c r="D183" s="142" t="s">
        <v>137</v>
      </c>
      <c r="E183" s="143" t="s">
        <v>313</v>
      </c>
      <c r="F183" s="144" t="s">
        <v>314</v>
      </c>
      <c r="G183" s="145" t="s">
        <v>294</v>
      </c>
      <c r="H183" s="146">
        <v>1641.6</v>
      </c>
      <c r="I183" s="147"/>
      <c r="J183" s="146">
        <f t="shared" si="31"/>
        <v>0</v>
      </c>
      <c r="K183" s="148"/>
      <c r="L183" s="30"/>
      <c r="M183" s="149" t="s">
        <v>1</v>
      </c>
      <c r="N183" s="150" t="s">
        <v>41</v>
      </c>
      <c r="O183" s="55"/>
      <c r="P183" s="151">
        <f t="shared" si="32"/>
        <v>0</v>
      </c>
      <c r="Q183" s="151">
        <v>0</v>
      </c>
      <c r="R183" s="151">
        <f t="shared" si="33"/>
        <v>0</v>
      </c>
      <c r="S183" s="151">
        <v>0</v>
      </c>
      <c r="T183" s="152">
        <f t="shared" si="34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3" t="s">
        <v>141</v>
      </c>
      <c r="AT183" s="153" t="s">
        <v>137</v>
      </c>
      <c r="AU183" s="153" t="s">
        <v>142</v>
      </c>
      <c r="AY183" s="14" t="s">
        <v>135</v>
      </c>
      <c r="BE183" s="154">
        <f t="shared" si="35"/>
        <v>0</v>
      </c>
      <c r="BF183" s="154">
        <f t="shared" si="36"/>
        <v>0</v>
      </c>
      <c r="BG183" s="154">
        <f t="shared" si="37"/>
        <v>0</v>
      </c>
      <c r="BH183" s="154">
        <f t="shared" si="38"/>
        <v>0</v>
      </c>
      <c r="BI183" s="154">
        <f t="shared" si="39"/>
        <v>0</v>
      </c>
      <c r="BJ183" s="14" t="s">
        <v>142</v>
      </c>
      <c r="BK183" s="155">
        <f t="shared" si="40"/>
        <v>0</v>
      </c>
      <c r="BL183" s="14" t="s">
        <v>141</v>
      </c>
      <c r="BM183" s="153" t="s">
        <v>315</v>
      </c>
    </row>
    <row r="184" spans="1:65" s="2" customFormat="1" ht="37.9" customHeight="1">
      <c r="A184" s="29"/>
      <c r="B184" s="141"/>
      <c r="C184" s="142" t="s">
        <v>316</v>
      </c>
      <c r="D184" s="142" t="s">
        <v>137</v>
      </c>
      <c r="E184" s="143" t="s">
        <v>317</v>
      </c>
      <c r="F184" s="144" t="s">
        <v>318</v>
      </c>
      <c r="G184" s="145" t="s">
        <v>190</v>
      </c>
      <c r="H184" s="146">
        <v>130</v>
      </c>
      <c r="I184" s="147"/>
      <c r="J184" s="146">
        <f t="shared" si="31"/>
        <v>0</v>
      </c>
      <c r="K184" s="148"/>
      <c r="L184" s="30"/>
      <c r="M184" s="149" t="s">
        <v>1</v>
      </c>
      <c r="N184" s="150" t="s">
        <v>41</v>
      </c>
      <c r="O184" s="55"/>
      <c r="P184" s="151">
        <f t="shared" si="32"/>
        <v>0</v>
      </c>
      <c r="Q184" s="151">
        <v>0</v>
      </c>
      <c r="R184" s="151">
        <f t="shared" si="33"/>
        <v>0</v>
      </c>
      <c r="S184" s="151">
        <v>0</v>
      </c>
      <c r="T184" s="152">
        <f t="shared" si="34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3" t="s">
        <v>141</v>
      </c>
      <c r="AT184" s="153" t="s">
        <v>137</v>
      </c>
      <c r="AU184" s="153" t="s">
        <v>142</v>
      </c>
      <c r="AY184" s="14" t="s">
        <v>135</v>
      </c>
      <c r="BE184" s="154">
        <f t="shared" si="35"/>
        <v>0</v>
      </c>
      <c r="BF184" s="154">
        <f t="shared" si="36"/>
        <v>0</v>
      </c>
      <c r="BG184" s="154">
        <f t="shared" si="37"/>
        <v>0</v>
      </c>
      <c r="BH184" s="154">
        <f t="shared" si="38"/>
        <v>0</v>
      </c>
      <c r="BI184" s="154">
        <f t="shared" si="39"/>
        <v>0</v>
      </c>
      <c r="BJ184" s="14" t="s">
        <v>142</v>
      </c>
      <c r="BK184" s="155">
        <f t="shared" si="40"/>
        <v>0</v>
      </c>
      <c r="BL184" s="14" t="s">
        <v>141</v>
      </c>
      <c r="BM184" s="153" t="s">
        <v>319</v>
      </c>
    </row>
    <row r="185" spans="1:65" s="2" customFormat="1" ht="37.9" customHeight="1">
      <c r="A185" s="29"/>
      <c r="B185" s="141"/>
      <c r="C185" s="142" t="s">
        <v>320</v>
      </c>
      <c r="D185" s="142" t="s">
        <v>137</v>
      </c>
      <c r="E185" s="143" t="s">
        <v>321</v>
      </c>
      <c r="F185" s="144" t="s">
        <v>322</v>
      </c>
      <c r="G185" s="145" t="s">
        <v>190</v>
      </c>
      <c r="H185" s="146">
        <v>66</v>
      </c>
      <c r="I185" s="147"/>
      <c r="J185" s="146">
        <f t="shared" si="31"/>
        <v>0</v>
      </c>
      <c r="K185" s="148"/>
      <c r="L185" s="30"/>
      <c r="M185" s="149" t="s">
        <v>1</v>
      </c>
      <c r="N185" s="150" t="s">
        <v>41</v>
      </c>
      <c r="O185" s="55"/>
      <c r="P185" s="151">
        <f t="shared" si="32"/>
        <v>0</v>
      </c>
      <c r="Q185" s="151">
        <v>0</v>
      </c>
      <c r="R185" s="151">
        <f t="shared" si="33"/>
        <v>0</v>
      </c>
      <c r="S185" s="151">
        <v>0</v>
      </c>
      <c r="T185" s="152">
        <f t="shared" si="34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3" t="s">
        <v>141</v>
      </c>
      <c r="AT185" s="153" t="s">
        <v>137</v>
      </c>
      <c r="AU185" s="153" t="s">
        <v>142</v>
      </c>
      <c r="AY185" s="14" t="s">
        <v>135</v>
      </c>
      <c r="BE185" s="154">
        <f t="shared" si="35"/>
        <v>0</v>
      </c>
      <c r="BF185" s="154">
        <f t="shared" si="36"/>
        <v>0</v>
      </c>
      <c r="BG185" s="154">
        <f t="shared" si="37"/>
        <v>0</v>
      </c>
      <c r="BH185" s="154">
        <f t="shared" si="38"/>
        <v>0</v>
      </c>
      <c r="BI185" s="154">
        <f t="shared" si="39"/>
        <v>0</v>
      </c>
      <c r="BJ185" s="14" t="s">
        <v>142</v>
      </c>
      <c r="BK185" s="155">
        <f t="shared" si="40"/>
        <v>0</v>
      </c>
      <c r="BL185" s="14" t="s">
        <v>141</v>
      </c>
      <c r="BM185" s="153" t="s">
        <v>323</v>
      </c>
    </row>
    <row r="186" spans="1:65" s="2" customFormat="1" ht="24.2" customHeight="1">
      <c r="A186" s="29"/>
      <c r="B186" s="141"/>
      <c r="C186" s="142" t="s">
        <v>324</v>
      </c>
      <c r="D186" s="142" t="s">
        <v>137</v>
      </c>
      <c r="E186" s="143" t="s">
        <v>325</v>
      </c>
      <c r="F186" s="144" t="s">
        <v>326</v>
      </c>
      <c r="G186" s="145" t="s">
        <v>199</v>
      </c>
      <c r="H186" s="146">
        <v>8120</v>
      </c>
      <c r="I186" s="147"/>
      <c r="J186" s="146">
        <f t="shared" si="31"/>
        <v>0</v>
      </c>
      <c r="K186" s="148"/>
      <c r="L186" s="30"/>
      <c r="M186" s="149" t="s">
        <v>1</v>
      </c>
      <c r="N186" s="150" t="s">
        <v>41</v>
      </c>
      <c r="O186" s="55"/>
      <c r="P186" s="151">
        <f t="shared" si="32"/>
        <v>0</v>
      </c>
      <c r="Q186" s="151">
        <v>0</v>
      </c>
      <c r="R186" s="151">
        <f t="shared" si="33"/>
        <v>0</v>
      </c>
      <c r="S186" s="151">
        <v>0</v>
      </c>
      <c r="T186" s="152">
        <f t="shared" si="34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3" t="s">
        <v>141</v>
      </c>
      <c r="AT186" s="153" t="s">
        <v>137</v>
      </c>
      <c r="AU186" s="153" t="s">
        <v>142</v>
      </c>
      <c r="AY186" s="14" t="s">
        <v>135</v>
      </c>
      <c r="BE186" s="154">
        <f t="shared" si="35"/>
        <v>0</v>
      </c>
      <c r="BF186" s="154">
        <f t="shared" si="36"/>
        <v>0</v>
      </c>
      <c r="BG186" s="154">
        <f t="shared" si="37"/>
        <v>0</v>
      </c>
      <c r="BH186" s="154">
        <f t="shared" si="38"/>
        <v>0</v>
      </c>
      <c r="BI186" s="154">
        <f t="shared" si="39"/>
        <v>0</v>
      </c>
      <c r="BJ186" s="14" t="s">
        <v>142</v>
      </c>
      <c r="BK186" s="155">
        <f t="shared" si="40"/>
        <v>0</v>
      </c>
      <c r="BL186" s="14" t="s">
        <v>141</v>
      </c>
      <c r="BM186" s="153" t="s">
        <v>327</v>
      </c>
    </row>
    <row r="187" spans="1:65" s="2" customFormat="1" ht="49.15" customHeight="1">
      <c r="A187" s="29"/>
      <c r="B187" s="141"/>
      <c r="C187" s="142" t="s">
        <v>328</v>
      </c>
      <c r="D187" s="142" t="s">
        <v>137</v>
      </c>
      <c r="E187" s="143" t="s">
        <v>329</v>
      </c>
      <c r="F187" s="144" t="s">
        <v>330</v>
      </c>
      <c r="G187" s="145" t="s">
        <v>331</v>
      </c>
      <c r="H187" s="146">
        <v>1</v>
      </c>
      <c r="I187" s="147"/>
      <c r="J187" s="146">
        <f t="shared" si="31"/>
        <v>0</v>
      </c>
      <c r="K187" s="148"/>
      <c r="L187" s="30"/>
      <c r="M187" s="149" t="s">
        <v>1</v>
      </c>
      <c r="N187" s="150" t="s">
        <v>41</v>
      </c>
      <c r="O187" s="55"/>
      <c r="P187" s="151">
        <f t="shared" si="32"/>
        <v>0</v>
      </c>
      <c r="Q187" s="151">
        <v>0</v>
      </c>
      <c r="R187" s="151">
        <f t="shared" si="33"/>
        <v>0</v>
      </c>
      <c r="S187" s="151">
        <v>0</v>
      </c>
      <c r="T187" s="152">
        <f t="shared" si="34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3" t="s">
        <v>141</v>
      </c>
      <c r="AT187" s="153" t="s">
        <v>137</v>
      </c>
      <c r="AU187" s="153" t="s">
        <v>142</v>
      </c>
      <c r="AY187" s="14" t="s">
        <v>135</v>
      </c>
      <c r="BE187" s="154">
        <f t="shared" si="35"/>
        <v>0</v>
      </c>
      <c r="BF187" s="154">
        <f t="shared" si="36"/>
        <v>0</v>
      </c>
      <c r="BG187" s="154">
        <f t="shared" si="37"/>
        <v>0</v>
      </c>
      <c r="BH187" s="154">
        <f t="shared" si="38"/>
        <v>0</v>
      </c>
      <c r="BI187" s="154">
        <f t="shared" si="39"/>
        <v>0</v>
      </c>
      <c r="BJ187" s="14" t="s">
        <v>142</v>
      </c>
      <c r="BK187" s="155">
        <f t="shared" si="40"/>
        <v>0</v>
      </c>
      <c r="BL187" s="14" t="s">
        <v>141</v>
      </c>
      <c r="BM187" s="153" t="s">
        <v>332</v>
      </c>
    </row>
    <row r="188" spans="1:65" s="12" customFormat="1" ht="22.9" customHeight="1">
      <c r="B188" s="128"/>
      <c r="D188" s="129" t="s">
        <v>74</v>
      </c>
      <c r="E188" s="139" t="s">
        <v>171</v>
      </c>
      <c r="F188" s="139" t="s">
        <v>333</v>
      </c>
      <c r="I188" s="131"/>
      <c r="J188" s="140">
        <f>BK188</f>
        <v>0</v>
      </c>
      <c r="L188" s="128"/>
      <c r="M188" s="133"/>
      <c r="N188" s="134"/>
      <c r="O188" s="134"/>
      <c r="P188" s="135">
        <f>SUM(P189:P206)</f>
        <v>0</v>
      </c>
      <c r="Q188" s="134"/>
      <c r="R188" s="135">
        <f>SUM(R189:R206)</f>
        <v>69.324711820000005</v>
      </c>
      <c r="S188" s="134"/>
      <c r="T188" s="136">
        <f>SUM(T189:T206)</f>
        <v>62.503600000000006</v>
      </c>
      <c r="AR188" s="129" t="s">
        <v>83</v>
      </c>
      <c r="AT188" s="137" t="s">
        <v>74</v>
      </c>
      <c r="AU188" s="137" t="s">
        <v>83</v>
      </c>
      <c r="AY188" s="129" t="s">
        <v>135</v>
      </c>
      <c r="BK188" s="138">
        <f>SUM(BK189:BK206)</f>
        <v>0</v>
      </c>
    </row>
    <row r="189" spans="1:65" s="2" customFormat="1" ht="37.9" customHeight="1">
      <c r="A189" s="29"/>
      <c r="B189" s="141"/>
      <c r="C189" s="142" t="s">
        <v>334</v>
      </c>
      <c r="D189" s="142" t="s">
        <v>137</v>
      </c>
      <c r="E189" s="143" t="s">
        <v>335</v>
      </c>
      <c r="F189" s="144" t="s">
        <v>336</v>
      </c>
      <c r="G189" s="145" t="s">
        <v>140</v>
      </c>
      <c r="H189" s="146">
        <v>415.75</v>
      </c>
      <c r="I189" s="147"/>
      <c r="J189" s="146">
        <f t="shared" ref="J189:J206" si="41">ROUND(I189*H189,3)</f>
        <v>0</v>
      </c>
      <c r="K189" s="148"/>
      <c r="L189" s="30"/>
      <c r="M189" s="149" t="s">
        <v>1</v>
      </c>
      <c r="N189" s="150" t="s">
        <v>41</v>
      </c>
      <c r="O189" s="55"/>
      <c r="P189" s="151">
        <f t="shared" ref="P189:P206" si="42">O189*H189</f>
        <v>0</v>
      </c>
      <c r="Q189" s="151">
        <v>9.8530000000000006E-2</v>
      </c>
      <c r="R189" s="151">
        <f t="shared" ref="R189:R206" si="43">Q189*H189</f>
        <v>40.9638475</v>
      </c>
      <c r="S189" s="151">
        <v>0</v>
      </c>
      <c r="T189" s="152">
        <f t="shared" ref="T189:T206" si="44"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3" t="s">
        <v>141</v>
      </c>
      <c r="AT189" s="153" t="s">
        <v>137</v>
      </c>
      <c r="AU189" s="153" t="s">
        <v>142</v>
      </c>
      <c r="AY189" s="14" t="s">
        <v>135</v>
      </c>
      <c r="BE189" s="154">
        <f t="shared" ref="BE189:BE206" si="45">IF(N189="základná",J189,0)</f>
        <v>0</v>
      </c>
      <c r="BF189" s="154">
        <f t="shared" ref="BF189:BF206" si="46">IF(N189="znížená",J189,0)</f>
        <v>0</v>
      </c>
      <c r="BG189" s="154">
        <f t="shared" ref="BG189:BG206" si="47">IF(N189="zákl. prenesená",J189,0)</f>
        <v>0</v>
      </c>
      <c r="BH189" s="154">
        <f t="shared" ref="BH189:BH206" si="48">IF(N189="zníž. prenesená",J189,0)</f>
        <v>0</v>
      </c>
      <c r="BI189" s="154">
        <f t="shared" ref="BI189:BI206" si="49">IF(N189="nulová",J189,0)</f>
        <v>0</v>
      </c>
      <c r="BJ189" s="14" t="s">
        <v>142</v>
      </c>
      <c r="BK189" s="155">
        <f t="shared" ref="BK189:BK206" si="50">ROUND(I189*H189,3)</f>
        <v>0</v>
      </c>
      <c r="BL189" s="14" t="s">
        <v>141</v>
      </c>
      <c r="BM189" s="153" t="s">
        <v>337</v>
      </c>
    </row>
    <row r="190" spans="1:65" s="2" customFormat="1" ht="14.45" customHeight="1">
      <c r="A190" s="29"/>
      <c r="B190" s="141"/>
      <c r="C190" s="156" t="s">
        <v>338</v>
      </c>
      <c r="D190" s="156" t="s">
        <v>252</v>
      </c>
      <c r="E190" s="157" t="s">
        <v>339</v>
      </c>
      <c r="F190" s="158" t="s">
        <v>340</v>
      </c>
      <c r="G190" s="159" t="s">
        <v>213</v>
      </c>
      <c r="H190" s="160">
        <v>424.065</v>
      </c>
      <c r="I190" s="161"/>
      <c r="J190" s="160">
        <f t="shared" si="41"/>
        <v>0</v>
      </c>
      <c r="K190" s="162"/>
      <c r="L190" s="163"/>
      <c r="M190" s="164" t="s">
        <v>1</v>
      </c>
      <c r="N190" s="165" t="s">
        <v>41</v>
      </c>
      <c r="O190" s="55"/>
      <c r="P190" s="151">
        <f t="shared" si="42"/>
        <v>0</v>
      </c>
      <c r="Q190" s="151">
        <v>2.3E-2</v>
      </c>
      <c r="R190" s="151">
        <f t="shared" si="43"/>
        <v>9.7534949999999991</v>
      </c>
      <c r="S190" s="151">
        <v>0</v>
      </c>
      <c r="T190" s="152">
        <f t="shared" si="44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3" t="s">
        <v>167</v>
      </c>
      <c r="AT190" s="153" t="s">
        <v>252</v>
      </c>
      <c r="AU190" s="153" t="s">
        <v>142</v>
      </c>
      <c r="AY190" s="14" t="s">
        <v>135</v>
      </c>
      <c r="BE190" s="154">
        <f t="shared" si="45"/>
        <v>0</v>
      </c>
      <c r="BF190" s="154">
        <f t="shared" si="46"/>
        <v>0</v>
      </c>
      <c r="BG190" s="154">
        <f t="shared" si="47"/>
        <v>0</v>
      </c>
      <c r="BH190" s="154">
        <f t="shared" si="48"/>
        <v>0</v>
      </c>
      <c r="BI190" s="154">
        <f t="shared" si="49"/>
        <v>0</v>
      </c>
      <c r="BJ190" s="14" t="s">
        <v>142</v>
      </c>
      <c r="BK190" s="155">
        <f t="shared" si="50"/>
        <v>0</v>
      </c>
      <c r="BL190" s="14" t="s">
        <v>141</v>
      </c>
      <c r="BM190" s="153" t="s">
        <v>341</v>
      </c>
    </row>
    <row r="191" spans="1:65" s="2" customFormat="1" ht="14.45" customHeight="1">
      <c r="A191" s="29"/>
      <c r="B191" s="141"/>
      <c r="C191" s="142" t="s">
        <v>342</v>
      </c>
      <c r="D191" s="142" t="s">
        <v>137</v>
      </c>
      <c r="E191" s="143" t="s">
        <v>343</v>
      </c>
      <c r="F191" s="144" t="s">
        <v>344</v>
      </c>
      <c r="G191" s="145" t="s">
        <v>213</v>
      </c>
      <c r="H191" s="146">
        <v>2</v>
      </c>
      <c r="I191" s="147"/>
      <c r="J191" s="146">
        <f t="shared" si="41"/>
        <v>0</v>
      </c>
      <c r="K191" s="148"/>
      <c r="L191" s="30"/>
      <c r="M191" s="149" t="s">
        <v>1</v>
      </c>
      <c r="N191" s="150" t="s">
        <v>41</v>
      </c>
      <c r="O191" s="55"/>
      <c r="P191" s="151">
        <f t="shared" si="42"/>
        <v>0</v>
      </c>
      <c r="Q191" s="151">
        <v>2.2200000000000002E-3</v>
      </c>
      <c r="R191" s="151">
        <f t="shared" si="43"/>
        <v>4.4400000000000004E-3</v>
      </c>
      <c r="S191" s="151">
        <v>0</v>
      </c>
      <c r="T191" s="152">
        <f t="shared" si="44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3" t="s">
        <v>141</v>
      </c>
      <c r="AT191" s="153" t="s">
        <v>137</v>
      </c>
      <c r="AU191" s="153" t="s">
        <v>142</v>
      </c>
      <c r="AY191" s="14" t="s">
        <v>135</v>
      </c>
      <c r="BE191" s="154">
        <f t="shared" si="45"/>
        <v>0</v>
      </c>
      <c r="BF191" s="154">
        <f t="shared" si="46"/>
        <v>0</v>
      </c>
      <c r="BG191" s="154">
        <f t="shared" si="47"/>
        <v>0</v>
      </c>
      <c r="BH191" s="154">
        <f t="shared" si="48"/>
        <v>0</v>
      </c>
      <c r="BI191" s="154">
        <f t="shared" si="49"/>
        <v>0</v>
      </c>
      <c r="BJ191" s="14" t="s">
        <v>142</v>
      </c>
      <c r="BK191" s="155">
        <f t="shared" si="50"/>
        <v>0</v>
      </c>
      <c r="BL191" s="14" t="s">
        <v>141</v>
      </c>
      <c r="BM191" s="153" t="s">
        <v>345</v>
      </c>
    </row>
    <row r="192" spans="1:65" s="2" customFormat="1" ht="24.2" customHeight="1">
      <c r="A192" s="29"/>
      <c r="B192" s="141"/>
      <c r="C192" s="142" t="s">
        <v>346</v>
      </c>
      <c r="D192" s="142" t="s">
        <v>137</v>
      </c>
      <c r="E192" s="143" t="s">
        <v>347</v>
      </c>
      <c r="F192" s="144" t="s">
        <v>348</v>
      </c>
      <c r="G192" s="145" t="s">
        <v>199</v>
      </c>
      <c r="H192" s="146">
        <v>1115.444</v>
      </c>
      <c r="I192" s="147"/>
      <c r="J192" s="146">
        <f t="shared" si="41"/>
        <v>0</v>
      </c>
      <c r="K192" s="148"/>
      <c r="L192" s="30"/>
      <c r="M192" s="149" t="s">
        <v>1</v>
      </c>
      <c r="N192" s="150" t="s">
        <v>41</v>
      </c>
      <c r="O192" s="55"/>
      <c r="P192" s="151">
        <f t="shared" si="42"/>
        <v>0</v>
      </c>
      <c r="Q192" s="151">
        <v>1.653E-2</v>
      </c>
      <c r="R192" s="151">
        <f t="shared" si="43"/>
        <v>18.438289319999999</v>
      </c>
      <c r="S192" s="151">
        <v>0</v>
      </c>
      <c r="T192" s="152">
        <f t="shared" si="44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3" t="s">
        <v>141</v>
      </c>
      <c r="AT192" s="153" t="s">
        <v>137</v>
      </c>
      <c r="AU192" s="153" t="s">
        <v>142</v>
      </c>
      <c r="AY192" s="14" t="s">
        <v>135</v>
      </c>
      <c r="BE192" s="154">
        <f t="shared" si="45"/>
        <v>0</v>
      </c>
      <c r="BF192" s="154">
        <f t="shared" si="46"/>
        <v>0</v>
      </c>
      <c r="BG192" s="154">
        <f t="shared" si="47"/>
        <v>0</v>
      </c>
      <c r="BH192" s="154">
        <f t="shared" si="48"/>
        <v>0</v>
      </c>
      <c r="BI192" s="154">
        <f t="shared" si="49"/>
        <v>0</v>
      </c>
      <c r="BJ192" s="14" t="s">
        <v>142</v>
      </c>
      <c r="BK192" s="155">
        <f t="shared" si="50"/>
        <v>0</v>
      </c>
      <c r="BL192" s="14" t="s">
        <v>141</v>
      </c>
      <c r="BM192" s="153" t="s">
        <v>349</v>
      </c>
    </row>
    <row r="193" spans="1:65" s="2" customFormat="1" ht="24.2" customHeight="1">
      <c r="A193" s="29"/>
      <c r="B193" s="141"/>
      <c r="C193" s="142" t="s">
        <v>350</v>
      </c>
      <c r="D193" s="142" t="s">
        <v>137</v>
      </c>
      <c r="E193" s="143" t="s">
        <v>351</v>
      </c>
      <c r="F193" s="144" t="s">
        <v>352</v>
      </c>
      <c r="G193" s="145" t="s">
        <v>199</v>
      </c>
      <c r="H193" s="146">
        <v>1115.444</v>
      </c>
      <c r="I193" s="147"/>
      <c r="J193" s="146">
        <f t="shared" si="41"/>
        <v>0</v>
      </c>
      <c r="K193" s="148"/>
      <c r="L193" s="30"/>
      <c r="M193" s="149" t="s">
        <v>1</v>
      </c>
      <c r="N193" s="150" t="s">
        <v>41</v>
      </c>
      <c r="O193" s="55"/>
      <c r="P193" s="151">
        <f t="shared" si="42"/>
        <v>0</v>
      </c>
      <c r="Q193" s="151">
        <v>0</v>
      </c>
      <c r="R193" s="151">
        <f t="shared" si="43"/>
        <v>0</v>
      </c>
      <c r="S193" s="151">
        <v>0</v>
      </c>
      <c r="T193" s="152">
        <f t="shared" si="44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3" t="s">
        <v>141</v>
      </c>
      <c r="AT193" s="153" t="s">
        <v>137</v>
      </c>
      <c r="AU193" s="153" t="s">
        <v>142</v>
      </c>
      <c r="AY193" s="14" t="s">
        <v>135</v>
      </c>
      <c r="BE193" s="154">
        <f t="shared" si="45"/>
        <v>0</v>
      </c>
      <c r="BF193" s="154">
        <f t="shared" si="46"/>
        <v>0</v>
      </c>
      <c r="BG193" s="154">
        <f t="shared" si="47"/>
        <v>0</v>
      </c>
      <c r="BH193" s="154">
        <f t="shared" si="48"/>
        <v>0</v>
      </c>
      <c r="BI193" s="154">
        <f t="shared" si="49"/>
        <v>0</v>
      </c>
      <c r="BJ193" s="14" t="s">
        <v>142</v>
      </c>
      <c r="BK193" s="155">
        <f t="shared" si="50"/>
        <v>0</v>
      </c>
      <c r="BL193" s="14" t="s">
        <v>141</v>
      </c>
      <c r="BM193" s="153" t="s">
        <v>353</v>
      </c>
    </row>
    <row r="194" spans="1:65" s="2" customFormat="1" ht="37.9" customHeight="1">
      <c r="A194" s="29"/>
      <c r="B194" s="141"/>
      <c r="C194" s="142" t="s">
        <v>354</v>
      </c>
      <c r="D194" s="142" t="s">
        <v>137</v>
      </c>
      <c r="E194" s="143" t="s">
        <v>355</v>
      </c>
      <c r="F194" s="144" t="s">
        <v>356</v>
      </c>
      <c r="G194" s="145" t="s">
        <v>199</v>
      </c>
      <c r="H194" s="146">
        <v>2230.8879999999999</v>
      </c>
      <c r="I194" s="147"/>
      <c r="J194" s="146">
        <f t="shared" si="41"/>
        <v>0</v>
      </c>
      <c r="K194" s="148"/>
      <c r="L194" s="30"/>
      <c r="M194" s="149" t="s">
        <v>1</v>
      </c>
      <c r="N194" s="150" t="s">
        <v>41</v>
      </c>
      <c r="O194" s="55"/>
      <c r="P194" s="151">
        <f t="shared" si="42"/>
        <v>0</v>
      </c>
      <c r="Q194" s="151">
        <v>0</v>
      </c>
      <c r="R194" s="151">
        <f t="shared" si="43"/>
        <v>0</v>
      </c>
      <c r="S194" s="151">
        <v>0</v>
      </c>
      <c r="T194" s="152">
        <f t="shared" si="44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3" t="s">
        <v>141</v>
      </c>
      <c r="AT194" s="153" t="s">
        <v>137</v>
      </c>
      <c r="AU194" s="153" t="s">
        <v>142</v>
      </c>
      <c r="AY194" s="14" t="s">
        <v>135</v>
      </c>
      <c r="BE194" s="154">
        <f t="shared" si="45"/>
        <v>0</v>
      </c>
      <c r="BF194" s="154">
        <f t="shared" si="46"/>
        <v>0</v>
      </c>
      <c r="BG194" s="154">
        <f t="shared" si="47"/>
        <v>0</v>
      </c>
      <c r="BH194" s="154">
        <f t="shared" si="48"/>
        <v>0</v>
      </c>
      <c r="BI194" s="154">
        <f t="shared" si="49"/>
        <v>0</v>
      </c>
      <c r="BJ194" s="14" t="s">
        <v>142</v>
      </c>
      <c r="BK194" s="155">
        <f t="shared" si="50"/>
        <v>0</v>
      </c>
      <c r="BL194" s="14" t="s">
        <v>141</v>
      </c>
      <c r="BM194" s="153" t="s">
        <v>357</v>
      </c>
    </row>
    <row r="195" spans="1:65" s="2" customFormat="1" ht="37.9" customHeight="1">
      <c r="A195" s="29"/>
      <c r="B195" s="141"/>
      <c r="C195" s="142" t="s">
        <v>358</v>
      </c>
      <c r="D195" s="142" t="s">
        <v>137</v>
      </c>
      <c r="E195" s="143" t="s">
        <v>359</v>
      </c>
      <c r="F195" s="144" t="s">
        <v>360</v>
      </c>
      <c r="G195" s="145" t="s">
        <v>213</v>
      </c>
      <c r="H195" s="146">
        <v>4</v>
      </c>
      <c r="I195" s="147"/>
      <c r="J195" s="146">
        <f t="shared" si="41"/>
        <v>0</v>
      </c>
      <c r="K195" s="148"/>
      <c r="L195" s="30"/>
      <c r="M195" s="149" t="s">
        <v>1</v>
      </c>
      <c r="N195" s="150" t="s">
        <v>41</v>
      </c>
      <c r="O195" s="55"/>
      <c r="P195" s="151">
        <f t="shared" si="42"/>
        <v>0</v>
      </c>
      <c r="Q195" s="151">
        <v>4.1160000000000002E-2</v>
      </c>
      <c r="R195" s="151">
        <f t="shared" si="43"/>
        <v>0.16464000000000001</v>
      </c>
      <c r="S195" s="151">
        <v>0</v>
      </c>
      <c r="T195" s="152">
        <f t="shared" si="44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3" t="s">
        <v>141</v>
      </c>
      <c r="AT195" s="153" t="s">
        <v>137</v>
      </c>
      <c r="AU195" s="153" t="s">
        <v>142</v>
      </c>
      <c r="AY195" s="14" t="s">
        <v>135</v>
      </c>
      <c r="BE195" s="154">
        <f t="shared" si="45"/>
        <v>0</v>
      </c>
      <c r="BF195" s="154">
        <f t="shared" si="46"/>
        <v>0</v>
      </c>
      <c r="BG195" s="154">
        <f t="shared" si="47"/>
        <v>0</v>
      </c>
      <c r="BH195" s="154">
        <f t="shared" si="48"/>
        <v>0</v>
      </c>
      <c r="BI195" s="154">
        <f t="shared" si="49"/>
        <v>0</v>
      </c>
      <c r="BJ195" s="14" t="s">
        <v>142</v>
      </c>
      <c r="BK195" s="155">
        <f t="shared" si="50"/>
        <v>0</v>
      </c>
      <c r="BL195" s="14" t="s">
        <v>141</v>
      </c>
      <c r="BM195" s="153" t="s">
        <v>361</v>
      </c>
    </row>
    <row r="196" spans="1:65" s="2" customFormat="1" ht="14.45" customHeight="1">
      <c r="A196" s="29"/>
      <c r="B196" s="141"/>
      <c r="C196" s="156" t="s">
        <v>362</v>
      </c>
      <c r="D196" s="156" t="s">
        <v>252</v>
      </c>
      <c r="E196" s="157" t="s">
        <v>363</v>
      </c>
      <c r="F196" s="158" t="s">
        <v>364</v>
      </c>
      <c r="G196" s="159" t="s">
        <v>213</v>
      </c>
      <c r="H196" s="160">
        <v>4</v>
      </c>
      <c r="I196" s="161"/>
      <c r="J196" s="160">
        <f t="shared" si="41"/>
        <v>0</v>
      </c>
      <c r="K196" s="162"/>
      <c r="L196" s="163"/>
      <c r="M196" s="164" t="s">
        <v>1</v>
      </c>
      <c r="N196" s="165" t="s">
        <v>41</v>
      </c>
      <c r="O196" s="55"/>
      <c r="P196" s="151">
        <f t="shared" si="42"/>
        <v>0</v>
      </c>
      <c r="Q196" s="151">
        <v>0</v>
      </c>
      <c r="R196" s="151">
        <f t="shared" si="43"/>
        <v>0</v>
      </c>
      <c r="S196" s="151">
        <v>0</v>
      </c>
      <c r="T196" s="152">
        <f t="shared" si="44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3" t="s">
        <v>167</v>
      </c>
      <c r="AT196" s="153" t="s">
        <v>252</v>
      </c>
      <c r="AU196" s="153" t="s">
        <v>142</v>
      </c>
      <c r="AY196" s="14" t="s">
        <v>135</v>
      </c>
      <c r="BE196" s="154">
        <f t="shared" si="45"/>
        <v>0</v>
      </c>
      <c r="BF196" s="154">
        <f t="shared" si="46"/>
        <v>0</v>
      </c>
      <c r="BG196" s="154">
        <f t="shared" si="47"/>
        <v>0</v>
      </c>
      <c r="BH196" s="154">
        <f t="shared" si="48"/>
        <v>0</v>
      </c>
      <c r="BI196" s="154">
        <f t="shared" si="49"/>
        <v>0</v>
      </c>
      <c r="BJ196" s="14" t="s">
        <v>142</v>
      </c>
      <c r="BK196" s="155">
        <f t="shared" si="50"/>
        <v>0</v>
      </c>
      <c r="BL196" s="14" t="s">
        <v>141</v>
      </c>
      <c r="BM196" s="153" t="s">
        <v>365</v>
      </c>
    </row>
    <row r="197" spans="1:65" s="2" customFormat="1" ht="24.2" customHeight="1">
      <c r="A197" s="29"/>
      <c r="B197" s="141"/>
      <c r="C197" s="142" t="s">
        <v>366</v>
      </c>
      <c r="D197" s="142" t="s">
        <v>137</v>
      </c>
      <c r="E197" s="143" t="s">
        <v>367</v>
      </c>
      <c r="F197" s="144" t="s">
        <v>368</v>
      </c>
      <c r="G197" s="145" t="s">
        <v>213</v>
      </c>
      <c r="H197" s="146">
        <v>2</v>
      </c>
      <c r="I197" s="147"/>
      <c r="J197" s="146">
        <f t="shared" si="41"/>
        <v>0</v>
      </c>
      <c r="K197" s="148"/>
      <c r="L197" s="30"/>
      <c r="M197" s="149" t="s">
        <v>1</v>
      </c>
      <c r="N197" s="150" t="s">
        <v>41</v>
      </c>
      <c r="O197" s="55"/>
      <c r="P197" s="151">
        <f t="shared" si="42"/>
        <v>0</v>
      </c>
      <c r="Q197" s="151">
        <v>0</v>
      </c>
      <c r="R197" s="151">
        <f t="shared" si="43"/>
        <v>0</v>
      </c>
      <c r="S197" s="151">
        <v>0</v>
      </c>
      <c r="T197" s="152">
        <f t="shared" si="44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3" t="s">
        <v>141</v>
      </c>
      <c r="AT197" s="153" t="s">
        <v>137</v>
      </c>
      <c r="AU197" s="153" t="s">
        <v>142</v>
      </c>
      <c r="AY197" s="14" t="s">
        <v>135</v>
      </c>
      <c r="BE197" s="154">
        <f t="shared" si="45"/>
        <v>0</v>
      </c>
      <c r="BF197" s="154">
        <f t="shared" si="46"/>
        <v>0</v>
      </c>
      <c r="BG197" s="154">
        <f t="shared" si="47"/>
        <v>0</v>
      </c>
      <c r="BH197" s="154">
        <f t="shared" si="48"/>
        <v>0</v>
      </c>
      <c r="BI197" s="154">
        <f t="shared" si="49"/>
        <v>0</v>
      </c>
      <c r="BJ197" s="14" t="s">
        <v>142</v>
      </c>
      <c r="BK197" s="155">
        <f t="shared" si="50"/>
        <v>0</v>
      </c>
      <c r="BL197" s="14" t="s">
        <v>141</v>
      </c>
      <c r="BM197" s="153" t="s">
        <v>369</v>
      </c>
    </row>
    <row r="198" spans="1:65" s="2" customFormat="1" ht="24.2" customHeight="1">
      <c r="A198" s="29"/>
      <c r="B198" s="141"/>
      <c r="C198" s="156" t="s">
        <v>370</v>
      </c>
      <c r="D198" s="156" t="s">
        <v>252</v>
      </c>
      <c r="E198" s="157" t="s">
        <v>371</v>
      </c>
      <c r="F198" s="158" t="s">
        <v>372</v>
      </c>
      <c r="G198" s="159" t="s">
        <v>213</v>
      </c>
      <c r="H198" s="160">
        <v>2</v>
      </c>
      <c r="I198" s="161"/>
      <c r="J198" s="160">
        <f t="shared" si="41"/>
        <v>0</v>
      </c>
      <c r="K198" s="162"/>
      <c r="L198" s="163"/>
      <c r="M198" s="164" t="s">
        <v>1</v>
      </c>
      <c r="N198" s="165" t="s">
        <v>41</v>
      </c>
      <c r="O198" s="55"/>
      <c r="P198" s="151">
        <f t="shared" si="42"/>
        <v>0</v>
      </c>
      <c r="Q198" s="151">
        <v>0</v>
      </c>
      <c r="R198" s="151">
        <f t="shared" si="43"/>
        <v>0</v>
      </c>
      <c r="S198" s="151">
        <v>0</v>
      </c>
      <c r="T198" s="152">
        <f t="shared" si="44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3" t="s">
        <v>167</v>
      </c>
      <c r="AT198" s="153" t="s">
        <v>252</v>
      </c>
      <c r="AU198" s="153" t="s">
        <v>142</v>
      </c>
      <c r="AY198" s="14" t="s">
        <v>135</v>
      </c>
      <c r="BE198" s="154">
        <f t="shared" si="45"/>
        <v>0</v>
      </c>
      <c r="BF198" s="154">
        <f t="shared" si="46"/>
        <v>0</v>
      </c>
      <c r="BG198" s="154">
        <f t="shared" si="47"/>
        <v>0</v>
      </c>
      <c r="BH198" s="154">
        <f t="shared" si="48"/>
        <v>0</v>
      </c>
      <c r="BI198" s="154">
        <f t="shared" si="49"/>
        <v>0</v>
      </c>
      <c r="BJ198" s="14" t="s">
        <v>142</v>
      </c>
      <c r="BK198" s="155">
        <f t="shared" si="50"/>
        <v>0</v>
      </c>
      <c r="BL198" s="14" t="s">
        <v>141</v>
      </c>
      <c r="BM198" s="153" t="s">
        <v>373</v>
      </c>
    </row>
    <row r="199" spans="1:65" s="2" customFormat="1" ht="24.2" customHeight="1">
      <c r="A199" s="29"/>
      <c r="B199" s="141"/>
      <c r="C199" s="142" t="s">
        <v>374</v>
      </c>
      <c r="D199" s="142" t="s">
        <v>137</v>
      </c>
      <c r="E199" s="143" t="s">
        <v>375</v>
      </c>
      <c r="F199" s="144" t="s">
        <v>376</v>
      </c>
      <c r="G199" s="145" t="s">
        <v>146</v>
      </c>
      <c r="H199" s="146">
        <v>26.138000000000002</v>
      </c>
      <c r="I199" s="147"/>
      <c r="J199" s="146">
        <f t="shared" si="41"/>
        <v>0</v>
      </c>
      <c r="K199" s="148"/>
      <c r="L199" s="30"/>
      <c r="M199" s="149" t="s">
        <v>1</v>
      </c>
      <c r="N199" s="150" t="s">
        <v>41</v>
      </c>
      <c r="O199" s="55"/>
      <c r="P199" s="151">
        <f t="shared" si="42"/>
        <v>0</v>
      </c>
      <c r="Q199" s="151">
        <v>0</v>
      </c>
      <c r="R199" s="151">
        <f t="shared" si="43"/>
        <v>0</v>
      </c>
      <c r="S199" s="151">
        <v>2.2000000000000002</v>
      </c>
      <c r="T199" s="152">
        <f t="shared" si="44"/>
        <v>57.503600000000006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3" t="s">
        <v>141</v>
      </c>
      <c r="AT199" s="153" t="s">
        <v>137</v>
      </c>
      <c r="AU199" s="153" t="s">
        <v>142</v>
      </c>
      <c r="AY199" s="14" t="s">
        <v>135</v>
      </c>
      <c r="BE199" s="154">
        <f t="shared" si="45"/>
        <v>0</v>
      </c>
      <c r="BF199" s="154">
        <f t="shared" si="46"/>
        <v>0</v>
      </c>
      <c r="BG199" s="154">
        <f t="shared" si="47"/>
        <v>0</v>
      </c>
      <c r="BH199" s="154">
        <f t="shared" si="48"/>
        <v>0</v>
      </c>
      <c r="BI199" s="154">
        <f t="shared" si="49"/>
        <v>0</v>
      </c>
      <c r="BJ199" s="14" t="s">
        <v>142</v>
      </c>
      <c r="BK199" s="155">
        <f t="shared" si="50"/>
        <v>0</v>
      </c>
      <c r="BL199" s="14" t="s">
        <v>141</v>
      </c>
      <c r="BM199" s="153" t="s">
        <v>377</v>
      </c>
    </row>
    <row r="200" spans="1:65" s="2" customFormat="1" ht="24.2" customHeight="1">
      <c r="A200" s="29"/>
      <c r="B200" s="141"/>
      <c r="C200" s="142" t="s">
        <v>378</v>
      </c>
      <c r="D200" s="142" t="s">
        <v>137</v>
      </c>
      <c r="E200" s="143" t="s">
        <v>379</v>
      </c>
      <c r="F200" s="144" t="s">
        <v>380</v>
      </c>
      <c r="G200" s="145" t="s">
        <v>381</v>
      </c>
      <c r="H200" s="146">
        <v>1</v>
      </c>
      <c r="I200" s="147"/>
      <c r="J200" s="146">
        <f t="shared" si="41"/>
        <v>0</v>
      </c>
      <c r="K200" s="148"/>
      <c r="L200" s="30"/>
      <c r="M200" s="149" t="s">
        <v>1</v>
      </c>
      <c r="N200" s="150" t="s">
        <v>41</v>
      </c>
      <c r="O200" s="55"/>
      <c r="P200" s="151">
        <f t="shared" si="42"/>
        <v>0</v>
      </c>
      <c r="Q200" s="151">
        <v>0</v>
      </c>
      <c r="R200" s="151">
        <f t="shared" si="43"/>
        <v>0</v>
      </c>
      <c r="S200" s="151">
        <v>5</v>
      </c>
      <c r="T200" s="152">
        <f t="shared" si="44"/>
        <v>5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3" t="s">
        <v>141</v>
      </c>
      <c r="AT200" s="153" t="s">
        <v>137</v>
      </c>
      <c r="AU200" s="153" t="s">
        <v>142</v>
      </c>
      <c r="AY200" s="14" t="s">
        <v>135</v>
      </c>
      <c r="BE200" s="154">
        <f t="shared" si="45"/>
        <v>0</v>
      </c>
      <c r="BF200" s="154">
        <f t="shared" si="46"/>
        <v>0</v>
      </c>
      <c r="BG200" s="154">
        <f t="shared" si="47"/>
        <v>0</v>
      </c>
      <c r="BH200" s="154">
        <f t="shared" si="48"/>
        <v>0</v>
      </c>
      <c r="BI200" s="154">
        <f t="shared" si="49"/>
        <v>0</v>
      </c>
      <c r="BJ200" s="14" t="s">
        <v>142</v>
      </c>
      <c r="BK200" s="155">
        <f t="shared" si="50"/>
        <v>0</v>
      </c>
      <c r="BL200" s="14" t="s">
        <v>141</v>
      </c>
      <c r="BM200" s="153" t="s">
        <v>382</v>
      </c>
    </row>
    <row r="201" spans="1:65" s="2" customFormat="1" ht="14.45" customHeight="1">
      <c r="A201" s="29"/>
      <c r="B201" s="141"/>
      <c r="C201" s="142" t="s">
        <v>383</v>
      </c>
      <c r="D201" s="142" t="s">
        <v>137</v>
      </c>
      <c r="E201" s="143" t="s">
        <v>384</v>
      </c>
      <c r="F201" s="144" t="s">
        <v>385</v>
      </c>
      <c r="G201" s="145" t="s">
        <v>190</v>
      </c>
      <c r="H201" s="146">
        <v>82.375</v>
      </c>
      <c r="I201" s="147"/>
      <c r="J201" s="146">
        <f t="shared" si="41"/>
        <v>0</v>
      </c>
      <c r="K201" s="148"/>
      <c r="L201" s="30"/>
      <c r="M201" s="149" t="s">
        <v>1</v>
      </c>
      <c r="N201" s="150" t="s">
        <v>41</v>
      </c>
      <c r="O201" s="55"/>
      <c r="P201" s="151">
        <f t="shared" si="42"/>
        <v>0</v>
      </c>
      <c r="Q201" s="151">
        <v>0</v>
      </c>
      <c r="R201" s="151">
        <f t="shared" si="43"/>
        <v>0</v>
      </c>
      <c r="S201" s="151">
        <v>0</v>
      </c>
      <c r="T201" s="152">
        <f t="shared" si="44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3" t="s">
        <v>141</v>
      </c>
      <c r="AT201" s="153" t="s">
        <v>137</v>
      </c>
      <c r="AU201" s="153" t="s">
        <v>142</v>
      </c>
      <c r="AY201" s="14" t="s">
        <v>135</v>
      </c>
      <c r="BE201" s="154">
        <f t="shared" si="45"/>
        <v>0</v>
      </c>
      <c r="BF201" s="154">
        <f t="shared" si="46"/>
        <v>0</v>
      </c>
      <c r="BG201" s="154">
        <f t="shared" si="47"/>
        <v>0</v>
      </c>
      <c r="BH201" s="154">
        <f t="shared" si="48"/>
        <v>0</v>
      </c>
      <c r="BI201" s="154">
        <f t="shared" si="49"/>
        <v>0</v>
      </c>
      <c r="BJ201" s="14" t="s">
        <v>142</v>
      </c>
      <c r="BK201" s="155">
        <f t="shared" si="50"/>
        <v>0</v>
      </c>
      <c r="BL201" s="14" t="s">
        <v>141</v>
      </c>
      <c r="BM201" s="153" t="s">
        <v>386</v>
      </c>
    </row>
    <row r="202" spans="1:65" s="2" customFormat="1" ht="24.2" customHeight="1">
      <c r="A202" s="29"/>
      <c r="B202" s="141"/>
      <c r="C202" s="142" t="s">
        <v>387</v>
      </c>
      <c r="D202" s="142" t="s">
        <v>137</v>
      </c>
      <c r="E202" s="143" t="s">
        <v>388</v>
      </c>
      <c r="F202" s="144" t="s">
        <v>389</v>
      </c>
      <c r="G202" s="145" t="s">
        <v>190</v>
      </c>
      <c r="H202" s="146">
        <v>494.25</v>
      </c>
      <c r="I202" s="147"/>
      <c r="J202" s="146">
        <f t="shared" si="41"/>
        <v>0</v>
      </c>
      <c r="K202" s="148"/>
      <c r="L202" s="30"/>
      <c r="M202" s="149" t="s">
        <v>1</v>
      </c>
      <c r="N202" s="150" t="s">
        <v>41</v>
      </c>
      <c r="O202" s="55"/>
      <c r="P202" s="151">
        <f t="shared" si="42"/>
        <v>0</v>
      </c>
      <c r="Q202" s="151">
        <v>0</v>
      </c>
      <c r="R202" s="151">
        <f t="shared" si="43"/>
        <v>0</v>
      </c>
      <c r="S202" s="151">
        <v>0</v>
      </c>
      <c r="T202" s="152">
        <f t="shared" si="44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3" t="s">
        <v>141</v>
      </c>
      <c r="AT202" s="153" t="s">
        <v>137</v>
      </c>
      <c r="AU202" s="153" t="s">
        <v>142</v>
      </c>
      <c r="AY202" s="14" t="s">
        <v>135</v>
      </c>
      <c r="BE202" s="154">
        <f t="shared" si="45"/>
        <v>0</v>
      </c>
      <c r="BF202" s="154">
        <f t="shared" si="46"/>
        <v>0</v>
      </c>
      <c r="BG202" s="154">
        <f t="shared" si="47"/>
        <v>0</v>
      </c>
      <c r="BH202" s="154">
        <f t="shared" si="48"/>
        <v>0</v>
      </c>
      <c r="BI202" s="154">
        <f t="shared" si="49"/>
        <v>0</v>
      </c>
      <c r="BJ202" s="14" t="s">
        <v>142</v>
      </c>
      <c r="BK202" s="155">
        <f t="shared" si="50"/>
        <v>0</v>
      </c>
      <c r="BL202" s="14" t="s">
        <v>141</v>
      </c>
      <c r="BM202" s="153" t="s">
        <v>390</v>
      </c>
    </row>
    <row r="203" spans="1:65" s="2" customFormat="1" ht="24.2" customHeight="1">
      <c r="A203" s="29"/>
      <c r="B203" s="141"/>
      <c r="C203" s="142" t="s">
        <v>391</v>
      </c>
      <c r="D203" s="142" t="s">
        <v>137</v>
      </c>
      <c r="E203" s="143" t="s">
        <v>392</v>
      </c>
      <c r="F203" s="144" t="s">
        <v>393</v>
      </c>
      <c r="G203" s="145" t="s">
        <v>190</v>
      </c>
      <c r="H203" s="146">
        <v>82.375</v>
      </c>
      <c r="I203" s="147"/>
      <c r="J203" s="146">
        <f t="shared" si="41"/>
        <v>0</v>
      </c>
      <c r="K203" s="148"/>
      <c r="L203" s="30"/>
      <c r="M203" s="149" t="s">
        <v>1</v>
      </c>
      <c r="N203" s="150" t="s">
        <v>41</v>
      </c>
      <c r="O203" s="55"/>
      <c r="P203" s="151">
        <f t="shared" si="42"/>
        <v>0</v>
      </c>
      <c r="Q203" s="151">
        <v>0</v>
      </c>
      <c r="R203" s="151">
        <f t="shared" si="43"/>
        <v>0</v>
      </c>
      <c r="S203" s="151">
        <v>0</v>
      </c>
      <c r="T203" s="152">
        <f t="shared" si="44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3" t="s">
        <v>141</v>
      </c>
      <c r="AT203" s="153" t="s">
        <v>137</v>
      </c>
      <c r="AU203" s="153" t="s">
        <v>142</v>
      </c>
      <c r="AY203" s="14" t="s">
        <v>135</v>
      </c>
      <c r="BE203" s="154">
        <f t="shared" si="45"/>
        <v>0</v>
      </c>
      <c r="BF203" s="154">
        <f t="shared" si="46"/>
        <v>0</v>
      </c>
      <c r="BG203" s="154">
        <f t="shared" si="47"/>
        <v>0</v>
      </c>
      <c r="BH203" s="154">
        <f t="shared" si="48"/>
        <v>0</v>
      </c>
      <c r="BI203" s="154">
        <f t="shared" si="49"/>
        <v>0</v>
      </c>
      <c r="BJ203" s="14" t="s">
        <v>142</v>
      </c>
      <c r="BK203" s="155">
        <f t="shared" si="50"/>
        <v>0</v>
      </c>
      <c r="BL203" s="14" t="s">
        <v>141</v>
      </c>
      <c r="BM203" s="153" t="s">
        <v>394</v>
      </c>
    </row>
    <row r="204" spans="1:65" s="2" customFormat="1" ht="24.2" customHeight="1">
      <c r="A204" s="29"/>
      <c r="B204" s="141"/>
      <c r="C204" s="142" t="s">
        <v>395</v>
      </c>
      <c r="D204" s="142" t="s">
        <v>137</v>
      </c>
      <c r="E204" s="143" t="s">
        <v>396</v>
      </c>
      <c r="F204" s="144" t="s">
        <v>397</v>
      </c>
      <c r="G204" s="145" t="s">
        <v>190</v>
      </c>
      <c r="H204" s="146">
        <v>1482.75</v>
      </c>
      <c r="I204" s="147"/>
      <c r="J204" s="146">
        <f t="shared" si="41"/>
        <v>0</v>
      </c>
      <c r="K204" s="148"/>
      <c r="L204" s="30"/>
      <c r="M204" s="149" t="s">
        <v>1</v>
      </c>
      <c r="N204" s="150" t="s">
        <v>41</v>
      </c>
      <c r="O204" s="55"/>
      <c r="P204" s="151">
        <f t="shared" si="42"/>
        <v>0</v>
      </c>
      <c r="Q204" s="151">
        <v>0</v>
      </c>
      <c r="R204" s="151">
        <f t="shared" si="43"/>
        <v>0</v>
      </c>
      <c r="S204" s="151">
        <v>0</v>
      </c>
      <c r="T204" s="152">
        <f t="shared" si="44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3" t="s">
        <v>141</v>
      </c>
      <c r="AT204" s="153" t="s">
        <v>137</v>
      </c>
      <c r="AU204" s="153" t="s">
        <v>142</v>
      </c>
      <c r="AY204" s="14" t="s">
        <v>135</v>
      </c>
      <c r="BE204" s="154">
        <f t="shared" si="45"/>
        <v>0</v>
      </c>
      <c r="BF204" s="154">
        <f t="shared" si="46"/>
        <v>0</v>
      </c>
      <c r="BG204" s="154">
        <f t="shared" si="47"/>
        <v>0</v>
      </c>
      <c r="BH204" s="154">
        <f t="shared" si="48"/>
        <v>0</v>
      </c>
      <c r="BI204" s="154">
        <f t="shared" si="49"/>
        <v>0</v>
      </c>
      <c r="BJ204" s="14" t="s">
        <v>142</v>
      </c>
      <c r="BK204" s="155">
        <f t="shared" si="50"/>
        <v>0</v>
      </c>
      <c r="BL204" s="14" t="s">
        <v>141</v>
      </c>
      <c r="BM204" s="153" t="s">
        <v>398</v>
      </c>
    </row>
    <row r="205" spans="1:65" s="2" customFormat="1" ht="24.2" customHeight="1">
      <c r="A205" s="29"/>
      <c r="B205" s="141"/>
      <c r="C205" s="142" t="s">
        <v>399</v>
      </c>
      <c r="D205" s="142" t="s">
        <v>137</v>
      </c>
      <c r="E205" s="143" t="s">
        <v>400</v>
      </c>
      <c r="F205" s="144" t="s">
        <v>401</v>
      </c>
      <c r="G205" s="145" t="s">
        <v>190</v>
      </c>
      <c r="H205" s="146">
        <v>82.375</v>
      </c>
      <c r="I205" s="147"/>
      <c r="J205" s="146">
        <f t="shared" si="41"/>
        <v>0</v>
      </c>
      <c r="K205" s="148"/>
      <c r="L205" s="30"/>
      <c r="M205" s="149" t="s">
        <v>1</v>
      </c>
      <c r="N205" s="150" t="s">
        <v>41</v>
      </c>
      <c r="O205" s="55"/>
      <c r="P205" s="151">
        <f t="shared" si="42"/>
        <v>0</v>
      </c>
      <c r="Q205" s="151">
        <v>0</v>
      </c>
      <c r="R205" s="151">
        <f t="shared" si="43"/>
        <v>0</v>
      </c>
      <c r="S205" s="151">
        <v>0</v>
      </c>
      <c r="T205" s="152">
        <f t="shared" si="44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3" t="s">
        <v>141</v>
      </c>
      <c r="AT205" s="153" t="s">
        <v>137</v>
      </c>
      <c r="AU205" s="153" t="s">
        <v>142</v>
      </c>
      <c r="AY205" s="14" t="s">
        <v>135</v>
      </c>
      <c r="BE205" s="154">
        <f t="shared" si="45"/>
        <v>0</v>
      </c>
      <c r="BF205" s="154">
        <f t="shared" si="46"/>
        <v>0</v>
      </c>
      <c r="BG205" s="154">
        <f t="shared" si="47"/>
        <v>0</v>
      </c>
      <c r="BH205" s="154">
        <f t="shared" si="48"/>
        <v>0</v>
      </c>
      <c r="BI205" s="154">
        <f t="shared" si="49"/>
        <v>0</v>
      </c>
      <c r="BJ205" s="14" t="s">
        <v>142</v>
      </c>
      <c r="BK205" s="155">
        <f t="shared" si="50"/>
        <v>0</v>
      </c>
      <c r="BL205" s="14" t="s">
        <v>141</v>
      </c>
      <c r="BM205" s="153" t="s">
        <v>402</v>
      </c>
    </row>
    <row r="206" spans="1:65" s="2" customFormat="1" ht="24.2" customHeight="1">
      <c r="A206" s="29"/>
      <c r="B206" s="141"/>
      <c r="C206" s="142" t="s">
        <v>403</v>
      </c>
      <c r="D206" s="142" t="s">
        <v>137</v>
      </c>
      <c r="E206" s="143" t="s">
        <v>404</v>
      </c>
      <c r="F206" s="144" t="s">
        <v>405</v>
      </c>
      <c r="G206" s="145" t="s">
        <v>190</v>
      </c>
      <c r="H206" s="146">
        <v>82.375</v>
      </c>
      <c r="I206" s="147"/>
      <c r="J206" s="146">
        <f t="shared" si="41"/>
        <v>0</v>
      </c>
      <c r="K206" s="148"/>
      <c r="L206" s="30"/>
      <c r="M206" s="149" t="s">
        <v>1</v>
      </c>
      <c r="N206" s="150" t="s">
        <v>41</v>
      </c>
      <c r="O206" s="55"/>
      <c r="P206" s="151">
        <f t="shared" si="42"/>
        <v>0</v>
      </c>
      <c r="Q206" s="151">
        <v>0</v>
      </c>
      <c r="R206" s="151">
        <f t="shared" si="43"/>
        <v>0</v>
      </c>
      <c r="S206" s="151">
        <v>0</v>
      </c>
      <c r="T206" s="152">
        <f t="shared" si="44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3" t="s">
        <v>141</v>
      </c>
      <c r="AT206" s="153" t="s">
        <v>137</v>
      </c>
      <c r="AU206" s="153" t="s">
        <v>142</v>
      </c>
      <c r="AY206" s="14" t="s">
        <v>135</v>
      </c>
      <c r="BE206" s="154">
        <f t="shared" si="45"/>
        <v>0</v>
      </c>
      <c r="BF206" s="154">
        <f t="shared" si="46"/>
        <v>0</v>
      </c>
      <c r="BG206" s="154">
        <f t="shared" si="47"/>
        <v>0</v>
      </c>
      <c r="BH206" s="154">
        <f t="shared" si="48"/>
        <v>0</v>
      </c>
      <c r="BI206" s="154">
        <f t="shared" si="49"/>
        <v>0</v>
      </c>
      <c r="BJ206" s="14" t="s">
        <v>142</v>
      </c>
      <c r="BK206" s="155">
        <f t="shared" si="50"/>
        <v>0</v>
      </c>
      <c r="BL206" s="14" t="s">
        <v>141</v>
      </c>
      <c r="BM206" s="153" t="s">
        <v>406</v>
      </c>
    </row>
    <row r="207" spans="1:65" s="12" customFormat="1" ht="22.9" customHeight="1">
      <c r="B207" s="128"/>
      <c r="D207" s="129" t="s">
        <v>74</v>
      </c>
      <c r="E207" s="139" t="s">
        <v>407</v>
      </c>
      <c r="F207" s="139" t="s">
        <v>408</v>
      </c>
      <c r="I207" s="131"/>
      <c r="J207" s="140">
        <f>BK207</f>
        <v>0</v>
      </c>
      <c r="L207" s="128"/>
      <c r="M207" s="133"/>
      <c r="N207" s="134"/>
      <c r="O207" s="134"/>
      <c r="P207" s="135">
        <f>P208</f>
        <v>0</v>
      </c>
      <c r="Q207" s="134"/>
      <c r="R207" s="135">
        <f>R208</f>
        <v>0</v>
      </c>
      <c r="S207" s="134"/>
      <c r="T207" s="136">
        <f>T208</f>
        <v>0</v>
      </c>
      <c r="AR207" s="129" t="s">
        <v>83</v>
      </c>
      <c r="AT207" s="137" t="s">
        <v>74</v>
      </c>
      <c r="AU207" s="137" t="s">
        <v>83</v>
      </c>
      <c r="AY207" s="129" t="s">
        <v>135</v>
      </c>
      <c r="BK207" s="138">
        <f>BK208</f>
        <v>0</v>
      </c>
    </row>
    <row r="208" spans="1:65" s="2" customFormat="1" ht="24.2" customHeight="1">
      <c r="A208" s="29"/>
      <c r="B208" s="141"/>
      <c r="C208" s="142" t="s">
        <v>409</v>
      </c>
      <c r="D208" s="142" t="s">
        <v>137</v>
      </c>
      <c r="E208" s="143" t="s">
        <v>410</v>
      </c>
      <c r="F208" s="144" t="s">
        <v>411</v>
      </c>
      <c r="G208" s="145" t="s">
        <v>190</v>
      </c>
      <c r="H208" s="146">
        <v>6189.4849999999997</v>
      </c>
      <c r="I208" s="147"/>
      <c r="J208" s="146">
        <f>ROUND(I208*H208,3)</f>
        <v>0</v>
      </c>
      <c r="K208" s="148"/>
      <c r="L208" s="30"/>
      <c r="M208" s="149" t="s">
        <v>1</v>
      </c>
      <c r="N208" s="150" t="s">
        <v>41</v>
      </c>
      <c r="O208" s="55"/>
      <c r="P208" s="151">
        <f>O208*H208</f>
        <v>0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3" t="s">
        <v>141</v>
      </c>
      <c r="AT208" s="153" t="s">
        <v>137</v>
      </c>
      <c r="AU208" s="153" t="s">
        <v>142</v>
      </c>
      <c r="AY208" s="14" t="s">
        <v>135</v>
      </c>
      <c r="BE208" s="154">
        <f>IF(N208="základná",J208,0)</f>
        <v>0</v>
      </c>
      <c r="BF208" s="154">
        <f>IF(N208="znížená",J208,0)</f>
        <v>0</v>
      </c>
      <c r="BG208" s="154">
        <f>IF(N208="zákl. prenesená",J208,0)</f>
        <v>0</v>
      </c>
      <c r="BH208" s="154">
        <f>IF(N208="zníž. prenesená",J208,0)</f>
        <v>0</v>
      </c>
      <c r="BI208" s="154">
        <f>IF(N208="nulová",J208,0)</f>
        <v>0</v>
      </c>
      <c r="BJ208" s="14" t="s">
        <v>142</v>
      </c>
      <c r="BK208" s="155">
        <f>ROUND(I208*H208,3)</f>
        <v>0</v>
      </c>
      <c r="BL208" s="14" t="s">
        <v>141</v>
      </c>
      <c r="BM208" s="153" t="s">
        <v>412</v>
      </c>
    </row>
    <row r="209" spans="1:65" s="12" customFormat="1" ht="25.9" customHeight="1">
      <c r="B209" s="128"/>
      <c r="D209" s="129" t="s">
        <v>74</v>
      </c>
      <c r="E209" s="130" t="s">
        <v>413</v>
      </c>
      <c r="F209" s="130" t="s">
        <v>414</v>
      </c>
      <c r="I209" s="131"/>
      <c r="J209" s="132">
        <f>BK209</f>
        <v>0</v>
      </c>
      <c r="L209" s="128"/>
      <c r="M209" s="133"/>
      <c r="N209" s="134"/>
      <c r="O209" s="134"/>
      <c r="P209" s="135">
        <f>P210+P212+P226</f>
        <v>0</v>
      </c>
      <c r="Q209" s="134"/>
      <c r="R209" s="135">
        <f>R210+R212+R226</f>
        <v>16.658270299999998</v>
      </c>
      <c r="S209" s="134"/>
      <c r="T209" s="136">
        <f>T210+T212+T226</f>
        <v>4.4313000000000002</v>
      </c>
      <c r="AR209" s="129" t="s">
        <v>142</v>
      </c>
      <c r="AT209" s="137" t="s">
        <v>74</v>
      </c>
      <c r="AU209" s="137" t="s">
        <v>75</v>
      </c>
      <c r="AY209" s="129" t="s">
        <v>135</v>
      </c>
      <c r="BK209" s="138">
        <f>BK210+BK212+BK226</f>
        <v>0</v>
      </c>
    </row>
    <row r="210" spans="1:65" s="12" customFormat="1" ht="22.9" customHeight="1">
      <c r="B210" s="128"/>
      <c r="D210" s="129" t="s">
        <v>74</v>
      </c>
      <c r="E210" s="139" t="s">
        <v>415</v>
      </c>
      <c r="F210" s="139" t="s">
        <v>416</v>
      </c>
      <c r="I210" s="131"/>
      <c r="J210" s="140">
        <f>BK210</f>
        <v>0</v>
      </c>
      <c r="L210" s="128"/>
      <c r="M210" s="133"/>
      <c r="N210" s="134"/>
      <c r="O210" s="134"/>
      <c r="P210" s="135">
        <f>P211</f>
        <v>0</v>
      </c>
      <c r="Q210" s="134"/>
      <c r="R210" s="135">
        <f>R211</f>
        <v>2.504E-2</v>
      </c>
      <c r="S210" s="134"/>
      <c r="T210" s="136">
        <f>T211</f>
        <v>0</v>
      </c>
      <c r="AR210" s="129" t="s">
        <v>142</v>
      </c>
      <c r="AT210" s="137" t="s">
        <v>74</v>
      </c>
      <c r="AU210" s="137" t="s">
        <v>83</v>
      </c>
      <c r="AY210" s="129" t="s">
        <v>135</v>
      </c>
      <c r="BK210" s="138">
        <f>BK211</f>
        <v>0</v>
      </c>
    </row>
    <row r="211" spans="1:65" s="2" customFormat="1" ht="14.45" customHeight="1">
      <c r="A211" s="29"/>
      <c r="B211" s="141"/>
      <c r="C211" s="142" t="s">
        <v>417</v>
      </c>
      <c r="D211" s="142" t="s">
        <v>137</v>
      </c>
      <c r="E211" s="143" t="s">
        <v>418</v>
      </c>
      <c r="F211" s="144" t="s">
        <v>419</v>
      </c>
      <c r="G211" s="145" t="s">
        <v>199</v>
      </c>
      <c r="H211" s="146">
        <v>1</v>
      </c>
      <c r="I211" s="147"/>
      <c r="J211" s="146">
        <f>ROUND(I211*H211,3)</f>
        <v>0</v>
      </c>
      <c r="K211" s="148"/>
      <c r="L211" s="30"/>
      <c r="M211" s="149" t="s">
        <v>1</v>
      </c>
      <c r="N211" s="150" t="s">
        <v>41</v>
      </c>
      <c r="O211" s="55"/>
      <c r="P211" s="151">
        <f>O211*H211</f>
        <v>0</v>
      </c>
      <c r="Q211" s="151">
        <v>2.504E-2</v>
      </c>
      <c r="R211" s="151">
        <f>Q211*H211</f>
        <v>2.504E-2</v>
      </c>
      <c r="S211" s="151">
        <v>0</v>
      </c>
      <c r="T211" s="152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3" t="s">
        <v>202</v>
      </c>
      <c r="AT211" s="153" t="s">
        <v>137</v>
      </c>
      <c r="AU211" s="153" t="s">
        <v>142</v>
      </c>
      <c r="AY211" s="14" t="s">
        <v>135</v>
      </c>
      <c r="BE211" s="154">
        <f>IF(N211="základná",J211,0)</f>
        <v>0</v>
      </c>
      <c r="BF211" s="154">
        <f>IF(N211="znížená",J211,0)</f>
        <v>0</v>
      </c>
      <c r="BG211" s="154">
        <f>IF(N211="zákl. prenesená",J211,0)</f>
        <v>0</v>
      </c>
      <c r="BH211" s="154">
        <f>IF(N211="zníž. prenesená",J211,0)</f>
        <v>0</v>
      </c>
      <c r="BI211" s="154">
        <f>IF(N211="nulová",J211,0)</f>
        <v>0</v>
      </c>
      <c r="BJ211" s="14" t="s">
        <v>142</v>
      </c>
      <c r="BK211" s="155">
        <f>ROUND(I211*H211,3)</f>
        <v>0</v>
      </c>
      <c r="BL211" s="14" t="s">
        <v>202</v>
      </c>
      <c r="BM211" s="153" t="s">
        <v>420</v>
      </c>
    </row>
    <row r="212" spans="1:65" s="12" customFormat="1" ht="22.9" customHeight="1">
      <c r="B212" s="128"/>
      <c r="D212" s="129" t="s">
        <v>74</v>
      </c>
      <c r="E212" s="139" t="s">
        <v>421</v>
      </c>
      <c r="F212" s="139" t="s">
        <v>422</v>
      </c>
      <c r="I212" s="131"/>
      <c r="J212" s="140">
        <f>BK212</f>
        <v>0</v>
      </c>
      <c r="L212" s="128"/>
      <c r="M212" s="133"/>
      <c r="N212" s="134"/>
      <c r="O212" s="134"/>
      <c r="P212" s="135">
        <f>SUM(P213:P225)</f>
        <v>0</v>
      </c>
      <c r="Q212" s="134"/>
      <c r="R212" s="135">
        <f>SUM(R213:R225)</f>
        <v>16.626599999999996</v>
      </c>
      <c r="S212" s="134"/>
      <c r="T212" s="136">
        <f>SUM(T213:T225)</f>
        <v>4.4313000000000002</v>
      </c>
      <c r="AR212" s="129" t="s">
        <v>142</v>
      </c>
      <c r="AT212" s="137" t="s">
        <v>74</v>
      </c>
      <c r="AU212" s="137" t="s">
        <v>83</v>
      </c>
      <c r="AY212" s="129" t="s">
        <v>135</v>
      </c>
      <c r="BK212" s="138">
        <f>SUM(BK213:BK225)</f>
        <v>0</v>
      </c>
    </row>
    <row r="213" spans="1:65" s="2" customFormat="1" ht="14.45" customHeight="1">
      <c r="A213" s="29"/>
      <c r="B213" s="141"/>
      <c r="C213" s="142" t="s">
        <v>423</v>
      </c>
      <c r="D213" s="142" t="s">
        <v>137</v>
      </c>
      <c r="E213" s="143" t="s">
        <v>424</v>
      </c>
      <c r="F213" s="144" t="s">
        <v>425</v>
      </c>
      <c r="G213" s="145" t="s">
        <v>199</v>
      </c>
      <c r="H213" s="146">
        <v>160</v>
      </c>
      <c r="I213" s="147"/>
      <c r="J213" s="146">
        <f t="shared" ref="J213:J225" si="51">ROUND(I213*H213,3)</f>
        <v>0</v>
      </c>
      <c r="K213" s="148"/>
      <c r="L213" s="30"/>
      <c r="M213" s="149" t="s">
        <v>1</v>
      </c>
      <c r="N213" s="150" t="s">
        <v>41</v>
      </c>
      <c r="O213" s="55"/>
      <c r="P213" s="151">
        <f t="shared" ref="P213:P225" si="52">O213*H213</f>
        <v>0</v>
      </c>
      <c r="Q213" s="151">
        <v>0</v>
      </c>
      <c r="R213" s="151">
        <f t="shared" ref="R213:R225" si="53">Q213*H213</f>
        <v>0</v>
      </c>
      <c r="S213" s="151">
        <v>0</v>
      </c>
      <c r="T213" s="152">
        <f t="shared" ref="T213:T225" si="54"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3" t="s">
        <v>202</v>
      </c>
      <c r="AT213" s="153" t="s">
        <v>137</v>
      </c>
      <c r="AU213" s="153" t="s">
        <v>142</v>
      </c>
      <c r="AY213" s="14" t="s">
        <v>135</v>
      </c>
      <c r="BE213" s="154">
        <f t="shared" ref="BE213:BE225" si="55">IF(N213="základná",J213,0)</f>
        <v>0</v>
      </c>
      <c r="BF213" s="154">
        <f t="shared" ref="BF213:BF225" si="56">IF(N213="znížená",J213,0)</f>
        <v>0</v>
      </c>
      <c r="BG213" s="154">
        <f t="shared" ref="BG213:BG225" si="57">IF(N213="zákl. prenesená",J213,0)</f>
        <v>0</v>
      </c>
      <c r="BH213" s="154">
        <f t="shared" ref="BH213:BH225" si="58">IF(N213="zníž. prenesená",J213,0)</f>
        <v>0</v>
      </c>
      <c r="BI213" s="154">
        <f t="shared" ref="BI213:BI225" si="59">IF(N213="nulová",J213,0)</f>
        <v>0</v>
      </c>
      <c r="BJ213" s="14" t="s">
        <v>142</v>
      </c>
      <c r="BK213" s="155">
        <f t="shared" ref="BK213:BK225" si="60">ROUND(I213*H213,3)</f>
        <v>0</v>
      </c>
      <c r="BL213" s="14" t="s">
        <v>202</v>
      </c>
      <c r="BM213" s="153" t="s">
        <v>426</v>
      </c>
    </row>
    <row r="214" spans="1:65" s="2" customFormat="1" ht="24.2" customHeight="1">
      <c r="A214" s="29"/>
      <c r="B214" s="141"/>
      <c r="C214" s="156" t="s">
        <v>427</v>
      </c>
      <c r="D214" s="156" t="s">
        <v>252</v>
      </c>
      <c r="E214" s="157" t="s">
        <v>428</v>
      </c>
      <c r="F214" s="158" t="s">
        <v>429</v>
      </c>
      <c r="G214" s="159" t="s">
        <v>213</v>
      </c>
      <c r="H214" s="160">
        <v>2</v>
      </c>
      <c r="I214" s="161"/>
      <c r="J214" s="160">
        <f t="shared" si="51"/>
        <v>0</v>
      </c>
      <c r="K214" s="162"/>
      <c r="L214" s="163"/>
      <c r="M214" s="164" t="s">
        <v>1</v>
      </c>
      <c r="N214" s="165" t="s">
        <v>41</v>
      </c>
      <c r="O214" s="55"/>
      <c r="P214" s="151">
        <f t="shared" si="52"/>
        <v>0</v>
      </c>
      <c r="Q214" s="151">
        <v>0</v>
      </c>
      <c r="R214" s="151">
        <f t="shared" si="53"/>
        <v>0</v>
      </c>
      <c r="S214" s="151">
        <v>0</v>
      </c>
      <c r="T214" s="152">
        <f t="shared" si="54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3" t="s">
        <v>269</v>
      </c>
      <c r="AT214" s="153" t="s">
        <v>252</v>
      </c>
      <c r="AU214" s="153" t="s">
        <v>142</v>
      </c>
      <c r="AY214" s="14" t="s">
        <v>135</v>
      </c>
      <c r="BE214" s="154">
        <f t="shared" si="55"/>
        <v>0</v>
      </c>
      <c r="BF214" s="154">
        <f t="shared" si="56"/>
        <v>0</v>
      </c>
      <c r="BG214" s="154">
        <f t="shared" si="57"/>
        <v>0</v>
      </c>
      <c r="BH214" s="154">
        <f t="shared" si="58"/>
        <v>0</v>
      </c>
      <c r="BI214" s="154">
        <f t="shared" si="59"/>
        <v>0</v>
      </c>
      <c r="BJ214" s="14" t="s">
        <v>142</v>
      </c>
      <c r="BK214" s="155">
        <f t="shared" si="60"/>
        <v>0</v>
      </c>
      <c r="BL214" s="14" t="s">
        <v>202</v>
      </c>
      <c r="BM214" s="153" t="s">
        <v>430</v>
      </c>
    </row>
    <row r="215" spans="1:65" s="2" customFormat="1" ht="24.2" customHeight="1">
      <c r="A215" s="29"/>
      <c r="B215" s="141"/>
      <c r="C215" s="142" t="s">
        <v>431</v>
      </c>
      <c r="D215" s="142" t="s">
        <v>137</v>
      </c>
      <c r="E215" s="143" t="s">
        <v>432</v>
      </c>
      <c r="F215" s="144" t="s">
        <v>433</v>
      </c>
      <c r="G215" s="145" t="s">
        <v>140</v>
      </c>
      <c r="H215" s="146">
        <v>850.11</v>
      </c>
      <c r="I215" s="147"/>
      <c r="J215" s="146">
        <f t="shared" si="51"/>
        <v>0</v>
      </c>
      <c r="K215" s="148"/>
      <c r="L215" s="30"/>
      <c r="M215" s="149" t="s">
        <v>1</v>
      </c>
      <c r="N215" s="150" t="s">
        <v>41</v>
      </c>
      <c r="O215" s="55"/>
      <c r="P215" s="151">
        <f t="shared" si="52"/>
        <v>0</v>
      </c>
      <c r="Q215" s="151">
        <v>0</v>
      </c>
      <c r="R215" s="151">
        <f t="shared" si="53"/>
        <v>0</v>
      </c>
      <c r="S215" s="151">
        <v>0</v>
      </c>
      <c r="T215" s="152">
        <f t="shared" si="54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3" t="s">
        <v>202</v>
      </c>
      <c r="AT215" s="153" t="s">
        <v>137</v>
      </c>
      <c r="AU215" s="153" t="s">
        <v>142</v>
      </c>
      <c r="AY215" s="14" t="s">
        <v>135</v>
      </c>
      <c r="BE215" s="154">
        <f t="shared" si="55"/>
        <v>0</v>
      </c>
      <c r="BF215" s="154">
        <f t="shared" si="56"/>
        <v>0</v>
      </c>
      <c r="BG215" s="154">
        <f t="shared" si="57"/>
        <v>0</v>
      </c>
      <c r="BH215" s="154">
        <f t="shared" si="58"/>
        <v>0</v>
      </c>
      <c r="BI215" s="154">
        <f t="shared" si="59"/>
        <v>0</v>
      </c>
      <c r="BJ215" s="14" t="s">
        <v>142</v>
      </c>
      <c r="BK215" s="155">
        <f t="shared" si="60"/>
        <v>0</v>
      </c>
      <c r="BL215" s="14" t="s">
        <v>202</v>
      </c>
      <c r="BM215" s="153" t="s">
        <v>434</v>
      </c>
    </row>
    <row r="216" spans="1:65" s="2" customFormat="1" ht="62.65" customHeight="1">
      <c r="A216" s="29"/>
      <c r="B216" s="141"/>
      <c r="C216" s="156" t="s">
        <v>435</v>
      </c>
      <c r="D216" s="156" t="s">
        <v>252</v>
      </c>
      <c r="E216" s="157" t="s">
        <v>436</v>
      </c>
      <c r="F216" s="158" t="s">
        <v>437</v>
      </c>
      <c r="G216" s="159" t="s">
        <v>213</v>
      </c>
      <c r="H216" s="160">
        <v>118</v>
      </c>
      <c r="I216" s="161"/>
      <c r="J216" s="160">
        <f t="shared" si="51"/>
        <v>0</v>
      </c>
      <c r="K216" s="162"/>
      <c r="L216" s="163"/>
      <c r="M216" s="164" t="s">
        <v>1</v>
      </c>
      <c r="N216" s="165" t="s">
        <v>41</v>
      </c>
      <c r="O216" s="55"/>
      <c r="P216" s="151">
        <f t="shared" si="52"/>
        <v>0</v>
      </c>
      <c r="Q216" s="151">
        <v>4.6100000000000002E-2</v>
      </c>
      <c r="R216" s="151">
        <f t="shared" si="53"/>
        <v>5.4398</v>
      </c>
      <c r="S216" s="151">
        <v>0</v>
      </c>
      <c r="T216" s="152">
        <f t="shared" si="54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3" t="s">
        <v>269</v>
      </c>
      <c r="AT216" s="153" t="s">
        <v>252</v>
      </c>
      <c r="AU216" s="153" t="s">
        <v>142</v>
      </c>
      <c r="AY216" s="14" t="s">
        <v>135</v>
      </c>
      <c r="BE216" s="154">
        <f t="shared" si="55"/>
        <v>0</v>
      </c>
      <c r="BF216" s="154">
        <f t="shared" si="56"/>
        <v>0</v>
      </c>
      <c r="BG216" s="154">
        <f t="shared" si="57"/>
        <v>0</v>
      </c>
      <c r="BH216" s="154">
        <f t="shared" si="58"/>
        <v>0</v>
      </c>
      <c r="BI216" s="154">
        <f t="shared" si="59"/>
        <v>0</v>
      </c>
      <c r="BJ216" s="14" t="s">
        <v>142</v>
      </c>
      <c r="BK216" s="155">
        <f t="shared" si="60"/>
        <v>0</v>
      </c>
      <c r="BL216" s="14" t="s">
        <v>202</v>
      </c>
      <c r="BM216" s="153" t="s">
        <v>438</v>
      </c>
    </row>
    <row r="217" spans="1:65" s="2" customFormat="1" ht="62.65" customHeight="1">
      <c r="A217" s="29"/>
      <c r="B217" s="141"/>
      <c r="C217" s="156" t="s">
        <v>439</v>
      </c>
      <c r="D217" s="156" t="s">
        <v>252</v>
      </c>
      <c r="E217" s="157" t="s">
        <v>440</v>
      </c>
      <c r="F217" s="158" t="s">
        <v>441</v>
      </c>
      <c r="G217" s="159" t="s">
        <v>213</v>
      </c>
      <c r="H217" s="160">
        <v>234</v>
      </c>
      <c r="I217" s="161"/>
      <c r="J217" s="160">
        <f t="shared" si="51"/>
        <v>0</v>
      </c>
      <c r="K217" s="162"/>
      <c r="L217" s="163"/>
      <c r="M217" s="164" t="s">
        <v>1</v>
      </c>
      <c r="N217" s="165" t="s">
        <v>41</v>
      </c>
      <c r="O217" s="55"/>
      <c r="P217" s="151">
        <f t="shared" si="52"/>
        <v>0</v>
      </c>
      <c r="Q217" s="151">
        <v>4.6100000000000002E-2</v>
      </c>
      <c r="R217" s="151">
        <f t="shared" si="53"/>
        <v>10.7874</v>
      </c>
      <c r="S217" s="151">
        <v>0</v>
      </c>
      <c r="T217" s="152">
        <f t="shared" si="54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3" t="s">
        <v>269</v>
      </c>
      <c r="AT217" s="153" t="s">
        <v>252</v>
      </c>
      <c r="AU217" s="153" t="s">
        <v>142</v>
      </c>
      <c r="AY217" s="14" t="s">
        <v>135</v>
      </c>
      <c r="BE217" s="154">
        <f t="shared" si="55"/>
        <v>0</v>
      </c>
      <c r="BF217" s="154">
        <f t="shared" si="56"/>
        <v>0</v>
      </c>
      <c r="BG217" s="154">
        <f t="shared" si="57"/>
        <v>0</v>
      </c>
      <c r="BH217" s="154">
        <f t="shared" si="58"/>
        <v>0</v>
      </c>
      <c r="BI217" s="154">
        <f t="shared" si="59"/>
        <v>0</v>
      </c>
      <c r="BJ217" s="14" t="s">
        <v>142</v>
      </c>
      <c r="BK217" s="155">
        <f t="shared" si="60"/>
        <v>0</v>
      </c>
      <c r="BL217" s="14" t="s">
        <v>202</v>
      </c>
      <c r="BM217" s="153" t="s">
        <v>442</v>
      </c>
    </row>
    <row r="218" spans="1:65" s="2" customFormat="1" ht="37.9" customHeight="1">
      <c r="A218" s="29"/>
      <c r="B218" s="141"/>
      <c r="C218" s="142" t="s">
        <v>443</v>
      </c>
      <c r="D218" s="142" t="s">
        <v>137</v>
      </c>
      <c r="E218" s="143" t="s">
        <v>444</v>
      </c>
      <c r="F218" s="144" t="s">
        <v>445</v>
      </c>
      <c r="G218" s="145" t="s">
        <v>213</v>
      </c>
      <c r="H218" s="146">
        <v>2</v>
      </c>
      <c r="I218" s="147"/>
      <c r="J218" s="146">
        <f t="shared" si="51"/>
        <v>0</v>
      </c>
      <c r="K218" s="148"/>
      <c r="L218" s="30"/>
      <c r="M218" s="149" t="s">
        <v>1</v>
      </c>
      <c r="N218" s="150" t="s">
        <v>41</v>
      </c>
      <c r="O218" s="55"/>
      <c r="P218" s="151">
        <f t="shared" si="52"/>
        <v>0</v>
      </c>
      <c r="Q218" s="151">
        <v>0</v>
      </c>
      <c r="R218" s="151">
        <f t="shared" si="53"/>
        <v>0</v>
      </c>
      <c r="S218" s="151">
        <v>0</v>
      </c>
      <c r="T218" s="152">
        <f t="shared" si="54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3" t="s">
        <v>202</v>
      </c>
      <c r="AT218" s="153" t="s">
        <v>137</v>
      </c>
      <c r="AU218" s="153" t="s">
        <v>142</v>
      </c>
      <c r="AY218" s="14" t="s">
        <v>135</v>
      </c>
      <c r="BE218" s="154">
        <f t="shared" si="55"/>
        <v>0</v>
      </c>
      <c r="BF218" s="154">
        <f t="shared" si="56"/>
        <v>0</v>
      </c>
      <c r="BG218" s="154">
        <f t="shared" si="57"/>
        <v>0</v>
      </c>
      <c r="BH218" s="154">
        <f t="shared" si="58"/>
        <v>0</v>
      </c>
      <c r="BI218" s="154">
        <f t="shared" si="59"/>
        <v>0</v>
      </c>
      <c r="BJ218" s="14" t="s">
        <v>142</v>
      </c>
      <c r="BK218" s="155">
        <f t="shared" si="60"/>
        <v>0</v>
      </c>
      <c r="BL218" s="14" t="s">
        <v>202</v>
      </c>
      <c r="BM218" s="153" t="s">
        <v>446</v>
      </c>
    </row>
    <row r="219" spans="1:65" s="2" customFormat="1" ht="37.9" customHeight="1">
      <c r="A219" s="29"/>
      <c r="B219" s="141"/>
      <c r="C219" s="156" t="s">
        <v>447</v>
      </c>
      <c r="D219" s="156" t="s">
        <v>252</v>
      </c>
      <c r="E219" s="157" t="s">
        <v>448</v>
      </c>
      <c r="F219" s="158" t="s">
        <v>449</v>
      </c>
      <c r="G219" s="159" t="s">
        <v>213</v>
      </c>
      <c r="H219" s="160">
        <v>2</v>
      </c>
      <c r="I219" s="161"/>
      <c r="J219" s="160">
        <f t="shared" si="51"/>
        <v>0</v>
      </c>
      <c r="K219" s="162"/>
      <c r="L219" s="163"/>
      <c r="M219" s="164" t="s">
        <v>1</v>
      </c>
      <c r="N219" s="165" t="s">
        <v>41</v>
      </c>
      <c r="O219" s="55"/>
      <c r="P219" s="151">
        <f t="shared" si="52"/>
        <v>0</v>
      </c>
      <c r="Q219" s="151">
        <v>9.9299999999999999E-2</v>
      </c>
      <c r="R219" s="151">
        <f t="shared" si="53"/>
        <v>0.1986</v>
      </c>
      <c r="S219" s="151">
        <v>0</v>
      </c>
      <c r="T219" s="152">
        <f t="shared" si="54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3" t="s">
        <v>269</v>
      </c>
      <c r="AT219" s="153" t="s">
        <v>252</v>
      </c>
      <c r="AU219" s="153" t="s">
        <v>142</v>
      </c>
      <c r="AY219" s="14" t="s">
        <v>135</v>
      </c>
      <c r="BE219" s="154">
        <f t="shared" si="55"/>
        <v>0</v>
      </c>
      <c r="BF219" s="154">
        <f t="shared" si="56"/>
        <v>0</v>
      </c>
      <c r="BG219" s="154">
        <f t="shared" si="57"/>
        <v>0</v>
      </c>
      <c r="BH219" s="154">
        <f t="shared" si="58"/>
        <v>0</v>
      </c>
      <c r="BI219" s="154">
        <f t="shared" si="59"/>
        <v>0</v>
      </c>
      <c r="BJ219" s="14" t="s">
        <v>142</v>
      </c>
      <c r="BK219" s="155">
        <f t="shared" si="60"/>
        <v>0</v>
      </c>
      <c r="BL219" s="14" t="s">
        <v>202</v>
      </c>
      <c r="BM219" s="153" t="s">
        <v>450</v>
      </c>
    </row>
    <row r="220" spans="1:65" s="2" customFormat="1" ht="37.9" customHeight="1">
      <c r="A220" s="29"/>
      <c r="B220" s="141"/>
      <c r="C220" s="142" t="s">
        <v>451</v>
      </c>
      <c r="D220" s="142" t="s">
        <v>137</v>
      </c>
      <c r="E220" s="143" t="s">
        <v>452</v>
      </c>
      <c r="F220" s="144" t="s">
        <v>453</v>
      </c>
      <c r="G220" s="145" t="s">
        <v>213</v>
      </c>
      <c r="H220" s="146">
        <v>2</v>
      </c>
      <c r="I220" s="147"/>
      <c r="J220" s="146">
        <f t="shared" si="51"/>
        <v>0</v>
      </c>
      <c r="K220" s="148"/>
      <c r="L220" s="30"/>
      <c r="M220" s="149" t="s">
        <v>1</v>
      </c>
      <c r="N220" s="150" t="s">
        <v>41</v>
      </c>
      <c r="O220" s="55"/>
      <c r="P220" s="151">
        <f t="shared" si="52"/>
        <v>0</v>
      </c>
      <c r="Q220" s="151">
        <v>0</v>
      </c>
      <c r="R220" s="151">
        <f t="shared" si="53"/>
        <v>0</v>
      </c>
      <c r="S220" s="151">
        <v>0</v>
      </c>
      <c r="T220" s="152">
        <f t="shared" si="54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3" t="s">
        <v>202</v>
      </c>
      <c r="AT220" s="153" t="s">
        <v>137</v>
      </c>
      <c r="AU220" s="153" t="s">
        <v>142</v>
      </c>
      <c r="AY220" s="14" t="s">
        <v>135</v>
      </c>
      <c r="BE220" s="154">
        <f t="shared" si="55"/>
        <v>0</v>
      </c>
      <c r="BF220" s="154">
        <f t="shared" si="56"/>
        <v>0</v>
      </c>
      <c r="BG220" s="154">
        <f t="shared" si="57"/>
        <v>0</v>
      </c>
      <c r="BH220" s="154">
        <f t="shared" si="58"/>
        <v>0</v>
      </c>
      <c r="BI220" s="154">
        <f t="shared" si="59"/>
        <v>0</v>
      </c>
      <c r="BJ220" s="14" t="s">
        <v>142</v>
      </c>
      <c r="BK220" s="155">
        <f t="shared" si="60"/>
        <v>0</v>
      </c>
      <c r="BL220" s="14" t="s">
        <v>202</v>
      </c>
      <c r="BM220" s="153" t="s">
        <v>454</v>
      </c>
    </row>
    <row r="221" spans="1:65" s="2" customFormat="1" ht="37.9" customHeight="1">
      <c r="A221" s="29"/>
      <c r="B221" s="141"/>
      <c r="C221" s="156" t="s">
        <v>455</v>
      </c>
      <c r="D221" s="156" t="s">
        <v>252</v>
      </c>
      <c r="E221" s="157" t="s">
        <v>456</v>
      </c>
      <c r="F221" s="158" t="s">
        <v>457</v>
      </c>
      <c r="G221" s="159" t="s">
        <v>213</v>
      </c>
      <c r="H221" s="160">
        <v>2</v>
      </c>
      <c r="I221" s="161"/>
      <c r="J221" s="160">
        <f t="shared" si="51"/>
        <v>0</v>
      </c>
      <c r="K221" s="162"/>
      <c r="L221" s="163"/>
      <c r="M221" s="164" t="s">
        <v>1</v>
      </c>
      <c r="N221" s="165" t="s">
        <v>41</v>
      </c>
      <c r="O221" s="55"/>
      <c r="P221" s="151">
        <f t="shared" si="52"/>
        <v>0</v>
      </c>
      <c r="Q221" s="151">
        <v>8.5400000000000004E-2</v>
      </c>
      <c r="R221" s="151">
        <f t="shared" si="53"/>
        <v>0.17080000000000001</v>
      </c>
      <c r="S221" s="151">
        <v>0</v>
      </c>
      <c r="T221" s="152">
        <f t="shared" si="54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3" t="s">
        <v>269</v>
      </c>
      <c r="AT221" s="153" t="s">
        <v>252</v>
      </c>
      <c r="AU221" s="153" t="s">
        <v>142</v>
      </c>
      <c r="AY221" s="14" t="s">
        <v>135</v>
      </c>
      <c r="BE221" s="154">
        <f t="shared" si="55"/>
        <v>0</v>
      </c>
      <c r="BF221" s="154">
        <f t="shared" si="56"/>
        <v>0</v>
      </c>
      <c r="BG221" s="154">
        <f t="shared" si="57"/>
        <v>0</v>
      </c>
      <c r="BH221" s="154">
        <f t="shared" si="58"/>
        <v>0</v>
      </c>
      <c r="BI221" s="154">
        <f t="shared" si="59"/>
        <v>0</v>
      </c>
      <c r="BJ221" s="14" t="s">
        <v>142</v>
      </c>
      <c r="BK221" s="155">
        <f t="shared" si="60"/>
        <v>0</v>
      </c>
      <c r="BL221" s="14" t="s">
        <v>202</v>
      </c>
      <c r="BM221" s="153" t="s">
        <v>458</v>
      </c>
    </row>
    <row r="222" spans="1:65" s="2" customFormat="1" ht="24.2" customHeight="1">
      <c r="A222" s="29"/>
      <c r="B222" s="141"/>
      <c r="C222" s="142" t="s">
        <v>459</v>
      </c>
      <c r="D222" s="142" t="s">
        <v>137</v>
      </c>
      <c r="E222" s="143" t="s">
        <v>460</v>
      </c>
      <c r="F222" s="144" t="s">
        <v>461</v>
      </c>
      <c r="G222" s="145" t="s">
        <v>140</v>
      </c>
      <c r="H222" s="146">
        <v>283.8</v>
      </c>
      <c r="I222" s="147"/>
      <c r="J222" s="146">
        <f t="shared" si="51"/>
        <v>0</v>
      </c>
      <c r="K222" s="148"/>
      <c r="L222" s="30"/>
      <c r="M222" s="149" t="s">
        <v>1</v>
      </c>
      <c r="N222" s="150" t="s">
        <v>41</v>
      </c>
      <c r="O222" s="55"/>
      <c r="P222" s="151">
        <f t="shared" si="52"/>
        <v>0</v>
      </c>
      <c r="Q222" s="151">
        <v>0</v>
      </c>
      <c r="R222" s="151">
        <f t="shared" si="53"/>
        <v>0</v>
      </c>
      <c r="S222" s="151">
        <v>1.35E-2</v>
      </c>
      <c r="T222" s="152">
        <f t="shared" si="54"/>
        <v>3.8313000000000001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3" t="s">
        <v>202</v>
      </c>
      <c r="AT222" s="153" t="s">
        <v>137</v>
      </c>
      <c r="AU222" s="153" t="s">
        <v>142</v>
      </c>
      <c r="AY222" s="14" t="s">
        <v>135</v>
      </c>
      <c r="BE222" s="154">
        <f t="shared" si="55"/>
        <v>0</v>
      </c>
      <c r="BF222" s="154">
        <f t="shared" si="56"/>
        <v>0</v>
      </c>
      <c r="BG222" s="154">
        <f t="shared" si="57"/>
        <v>0</v>
      </c>
      <c r="BH222" s="154">
        <f t="shared" si="58"/>
        <v>0</v>
      </c>
      <c r="BI222" s="154">
        <f t="shared" si="59"/>
        <v>0</v>
      </c>
      <c r="BJ222" s="14" t="s">
        <v>142</v>
      </c>
      <c r="BK222" s="155">
        <f t="shared" si="60"/>
        <v>0</v>
      </c>
      <c r="BL222" s="14" t="s">
        <v>202</v>
      </c>
      <c r="BM222" s="153" t="s">
        <v>462</v>
      </c>
    </row>
    <row r="223" spans="1:65" s="2" customFormat="1" ht="24.2" customHeight="1">
      <c r="A223" s="29"/>
      <c r="B223" s="141"/>
      <c r="C223" s="142" t="s">
        <v>463</v>
      </c>
      <c r="D223" s="142" t="s">
        <v>137</v>
      </c>
      <c r="E223" s="143" t="s">
        <v>464</v>
      </c>
      <c r="F223" s="144" t="s">
        <v>465</v>
      </c>
      <c r="G223" s="145" t="s">
        <v>294</v>
      </c>
      <c r="H223" s="146">
        <v>100</v>
      </c>
      <c r="I223" s="147"/>
      <c r="J223" s="146">
        <f t="shared" si="51"/>
        <v>0</v>
      </c>
      <c r="K223" s="148"/>
      <c r="L223" s="30"/>
      <c r="M223" s="149" t="s">
        <v>1</v>
      </c>
      <c r="N223" s="150" t="s">
        <v>41</v>
      </c>
      <c r="O223" s="55"/>
      <c r="P223" s="151">
        <f t="shared" si="52"/>
        <v>0</v>
      </c>
      <c r="Q223" s="151">
        <v>5.0000000000000002E-5</v>
      </c>
      <c r="R223" s="151">
        <f t="shared" si="53"/>
        <v>5.0000000000000001E-3</v>
      </c>
      <c r="S223" s="151">
        <v>1E-3</v>
      </c>
      <c r="T223" s="152">
        <f t="shared" si="54"/>
        <v>0.1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3" t="s">
        <v>202</v>
      </c>
      <c r="AT223" s="153" t="s">
        <v>137</v>
      </c>
      <c r="AU223" s="153" t="s">
        <v>142</v>
      </c>
      <c r="AY223" s="14" t="s">
        <v>135</v>
      </c>
      <c r="BE223" s="154">
        <f t="shared" si="55"/>
        <v>0</v>
      </c>
      <c r="BF223" s="154">
        <f t="shared" si="56"/>
        <v>0</v>
      </c>
      <c r="BG223" s="154">
        <f t="shared" si="57"/>
        <v>0</v>
      </c>
      <c r="BH223" s="154">
        <f t="shared" si="58"/>
        <v>0</v>
      </c>
      <c r="BI223" s="154">
        <f t="shared" si="59"/>
        <v>0</v>
      </c>
      <c r="BJ223" s="14" t="s">
        <v>142</v>
      </c>
      <c r="BK223" s="155">
        <f t="shared" si="60"/>
        <v>0</v>
      </c>
      <c r="BL223" s="14" t="s">
        <v>202</v>
      </c>
      <c r="BM223" s="153" t="s">
        <v>466</v>
      </c>
    </row>
    <row r="224" spans="1:65" s="2" customFormat="1" ht="24.2" customHeight="1">
      <c r="A224" s="29"/>
      <c r="B224" s="141"/>
      <c r="C224" s="142" t="s">
        <v>467</v>
      </c>
      <c r="D224" s="142" t="s">
        <v>137</v>
      </c>
      <c r="E224" s="143" t="s">
        <v>468</v>
      </c>
      <c r="F224" s="144" t="s">
        <v>469</v>
      </c>
      <c r="G224" s="145" t="s">
        <v>294</v>
      </c>
      <c r="H224" s="146">
        <v>500</v>
      </c>
      <c r="I224" s="147"/>
      <c r="J224" s="146">
        <f t="shared" si="51"/>
        <v>0</v>
      </c>
      <c r="K224" s="148"/>
      <c r="L224" s="30"/>
      <c r="M224" s="149" t="s">
        <v>1</v>
      </c>
      <c r="N224" s="150" t="s">
        <v>41</v>
      </c>
      <c r="O224" s="55"/>
      <c r="P224" s="151">
        <f t="shared" si="52"/>
        <v>0</v>
      </c>
      <c r="Q224" s="151">
        <v>5.0000000000000002E-5</v>
      </c>
      <c r="R224" s="151">
        <f t="shared" si="53"/>
        <v>2.5000000000000001E-2</v>
      </c>
      <c r="S224" s="151">
        <v>1E-3</v>
      </c>
      <c r="T224" s="152">
        <f t="shared" si="54"/>
        <v>0.5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3" t="s">
        <v>202</v>
      </c>
      <c r="AT224" s="153" t="s">
        <v>137</v>
      </c>
      <c r="AU224" s="153" t="s">
        <v>142</v>
      </c>
      <c r="AY224" s="14" t="s">
        <v>135</v>
      </c>
      <c r="BE224" s="154">
        <f t="shared" si="55"/>
        <v>0</v>
      </c>
      <c r="BF224" s="154">
        <f t="shared" si="56"/>
        <v>0</v>
      </c>
      <c r="BG224" s="154">
        <f t="shared" si="57"/>
        <v>0</v>
      </c>
      <c r="BH224" s="154">
        <f t="shared" si="58"/>
        <v>0</v>
      </c>
      <c r="BI224" s="154">
        <f t="shared" si="59"/>
        <v>0</v>
      </c>
      <c r="BJ224" s="14" t="s">
        <v>142</v>
      </c>
      <c r="BK224" s="155">
        <f t="shared" si="60"/>
        <v>0</v>
      </c>
      <c r="BL224" s="14" t="s">
        <v>202</v>
      </c>
      <c r="BM224" s="153" t="s">
        <v>470</v>
      </c>
    </row>
    <row r="225" spans="1:65" s="2" customFormat="1" ht="24.2" customHeight="1">
      <c r="A225" s="29"/>
      <c r="B225" s="141"/>
      <c r="C225" s="142" t="s">
        <v>471</v>
      </c>
      <c r="D225" s="142" t="s">
        <v>137</v>
      </c>
      <c r="E225" s="143" t="s">
        <v>472</v>
      </c>
      <c r="F225" s="144" t="s">
        <v>473</v>
      </c>
      <c r="G225" s="145" t="s">
        <v>474</v>
      </c>
      <c r="H225" s="147"/>
      <c r="I225" s="147"/>
      <c r="J225" s="146">
        <f t="shared" si="51"/>
        <v>0</v>
      </c>
      <c r="K225" s="148"/>
      <c r="L225" s="30"/>
      <c r="M225" s="149" t="s">
        <v>1</v>
      </c>
      <c r="N225" s="150" t="s">
        <v>41</v>
      </c>
      <c r="O225" s="55"/>
      <c r="P225" s="151">
        <f t="shared" si="52"/>
        <v>0</v>
      </c>
      <c r="Q225" s="151">
        <v>0</v>
      </c>
      <c r="R225" s="151">
        <f t="shared" si="53"/>
        <v>0</v>
      </c>
      <c r="S225" s="151">
        <v>0</v>
      </c>
      <c r="T225" s="152">
        <f t="shared" si="54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3" t="s">
        <v>202</v>
      </c>
      <c r="AT225" s="153" t="s">
        <v>137</v>
      </c>
      <c r="AU225" s="153" t="s">
        <v>142</v>
      </c>
      <c r="AY225" s="14" t="s">
        <v>135</v>
      </c>
      <c r="BE225" s="154">
        <f t="shared" si="55"/>
        <v>0</v>
      </c>
      <c r="BF225" s="154">
        <f t="shared" si="56"/>
        <v>0</v>
      </c>
      <c r="BG225" s="154">
        <f t="shared" si="57"/>
        <v>0</v>
      </c>
      <c r="BH225" s="154">
        <f t="shared" si="58"/>
        <v>0</v>
      </c>
      <c r="BI225" s="154">
        <f t="shared" si="59"/>
        <v>0</v>
      </c>
      <c r="BJ225" s="14" t="s">
        <v>142</v>
      </c>
      <c r="BK225" s="155">
        <f t="shared" si="60"/>
        <v>0</v>
      </c>
      <c r="BL225" s="14" t="s">
        <v>202</v>
      </c>
      <c r="BM225" s="153" t="s">
        <v>475</v>
      </c>
    </row>
    <row r="226" spans="1:65" s="12" customFormat="1" ht="22.9" customHeight="1">
      <c r="B226" s="128"/>
      <c r="D226" s="129" t="s">
        <v>74</v>
      </c>
      <c r="E226" s="139" t="s">
        <v>476</v>
      </c>
      <c r="F226" s="139" t="s">
        <v>477</v>
      </c>
      <c r="I226" s="131"/>
      <c r="J226" s="140">
        <f>BK226</f>
        <v>0</v>
      </c>
      <c r="L226" s="128"/>
      <c r="M226" s="133"/>
      <c r="N226" s="134"/>
      <c r="O226" s="134"/>
      <c r="P226" s="135">
        <f>P227</f>
        <v>0</v>
      </c>
      <c r="Q226" s="134"/>
      <c r="R226" s="135">
        <f>R227</f>
        <v>6.6302999999999996E-3</v>
      </c>
      <c r="S226" s="134"/>
      <c r="T226" s="136">
        <f>T227</f>
        <v>0</v>
      </c>
      <c r="AR226" s="129" t="s">
        <v>142</v>
      </c>
      <c r="AT226" s="137" t="s">
        <v>74</v>
      </c>
      <c r="AU226" s="137" t="s">
        <v>83</v>
      </c>
      <c r="AY226" s="129" t="s">
        <v>135</v>
      </c>
      <c r="BK226" s="138">
        <f>BK227</f>
        <v>0</v>
      </c>
    </row>
    <row r="227" spans="1:65" s="2" customFormat="1" ht="24.2" customHeight="1">
      <c r="A227" s="29"/>
      <c r="B227" s="141"/>
      <c r="C227" s="142" t="s">
        <v>478</v>
      </c>
      <c r="D227" s="142" t="s">
        <v>137</v>
      </c>
      <c r="E227" s="143" t="s">
        <v>479</v>
      </c>
      <c r="F227" s="144" t="s">
        <v>480</v>
      </c>
      <c r="G227" s="145" t="s">
        <v>199</v>
      </c>
      <c r="H227" s="146">
        <v>12.51</v>
      </c>
      <c r="I227" s="147"/>
      <c r="J227" s="146">
        <f>ROUND(I227*H227,3)</f>
        <v>0</v>
      </c>
      <c r="K227" s="148"/>
      <c r="L227" s="30"/>
      <c r="M227" s="149" t="s">
        <v>1</v>
      </c>
      <c r="N227" s="150" t="s">
        <v>41</v>
      </c>
      <c r="O227" s="55"/>
      <c r="P227" s="151">
        <f>O227*H227</f>
        <v>0</v>
      </c>
      <c r="Q227" s="151">
        <v>5.2999999999999998E-4</v>
      </c>
      <c r="R227" s="151">
        <f>Q227*H227</f>
        <v>6.6302999999999996E-3</v>
      </c>
      <c r="S227" s="151">
        <v>0</v>
      </c>
      <c r="T227" s="152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3" t="s">
        <v>202</v>
      </c>
      <c r="AT227" s="153" t="s">
        <v>137</v>
      </c>
      <c r="AU227" s="153" t="s">
        <v>142</v>
      </c>
      <c r="AY227" s="14" t="s">
        <v>135</v>
      </c>
      <c r="BE227" s="154">
        <f>IF(N227="základná",J227,0)</f>
        <v>0</v>
      </c>
      <c r="BF227" s="154">
        <f>IF(N227="znížená",J227,0)</f>
        <v>0</v>
      </c>
      <c r="BG227" s="154">
        <f>IF(N227="zákl. prenesená",J227,0)</f>
        <v>0</v>
      </c>
      <c r="BH227" s="154">
        <f>IF(N227="zníž. prenesená",J227,0)</f>
        <v>0</v>
      </c>
      <c r="BI227" s="154">
        <f>IF(N227="nulová",J227,0)</f>
        <v>0</v>
      </c>
      <c r="BJ227" s="14" t="s">
        <v>142</v>
      </c>
      <c r="BK227" s="155">
        <f>ROUND(I227*H227,3)</f>
        <v>0</v>
      </c>
      <c r="BL227" s="14" t="s">
        <v>202</v>
      </c>
      <c r="BM227" s="153" t="s">
        <v>481</v>
      </c>
    </row>
    <row r="228" spans="1:65" s="12" customFormat="1" ht="25.9" customHeight="1">
      <c r="B228" s="128"/>
      <c r="D228" s="129" t="s">
        <v>74</v>
      </c>
      <c r="E228" s="130" t="s">
        <v>482</v>
      </c>
      <c r="F228" s="130" t="s">
        <v>483</v>
      </c>
      <c r="I228" s="131"/>
      <c r="J228" s="132">
        <f>BK228</f>
        <v>0</v>
      </c>
      <c r="L228" s="128"/>
      <c r="M228" s="133"/>
      <c r="N228" s="134"/>
      <c r="O228" s="134"/>
      <c r="P228" s="135">
        <f>SUM(P229:P229)</f>
        <v>0</v>
      </c>
      <c r="Q228" s="134"/>
      <c r="R228" s="135">
        <f>SUM(R229:R229)</f>
        <v>0</v>
      </c>
      <c r="S228" s="134"/>
      <c r="T228" s="136">
        <f>SUM(T229:T229)</f>
        <v>0</v>
      </c>
      <c r="AR228" s="129" t="s">
        <v>155</v>
      </c>
      <c r="AT228" s="137" t="s">
        <v>74</v>
      </c>
      <c r="AU228" s="137" t="s">
        <v>75</v>
      </c>
      <c r="AY228" s="129" t="s">
        <v>135</v>
      </c>
      <c r="BK228" s="138">
        <f>SUM(BK229:BK229)</f>
        <v>0</v>
      </c>
    </row>
    <row r="229" spans="1:65" s="2" customFormat="1" ht="24.2" customHeight="1">
      <c r="A229" s="29"/>
      <c r="B229" s="141"/>
      <c r="C229" s="142" t="s">
        <v>484</v>
      </c>
      <c r="D229" s="142" t="s">
        <v>137</v>
      </c>
      <c r="E229" s="143" t="s">
        <v>485</v>
      </c>
      <c r="F229" s="144" t="s">
        <v>486</v>
      </c>
      <c r="G229" s="145" t="s">
        <v>487</v>
      </c>
      <c r="H229" s="146">
        <v>1</v>
      </c>
      <c r="I229" s="147"/>
      <c r="J229" s="146">
        <f>ROUND(I229*H229,3)</f>
        <v>0</v>
      </c>
      <c r="K229" s="148"/>
      <c r="L229" s="30"/>
      <c r="M229" s="149" t="s">
        <v>1</v>
      </c>
      <c r="N229" s="150" t="s">
        <v>41</v>
      </c>
      <c r="O229" s="55"/>
      <c r="P229" s="151">
        <f>O229*H229</f>
        <v>0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3" t="s">
        <v>488</v>
      </c>
      <c r="AT229" s="153" t="s">
        <v>137</v>
      </c>
      <c r="AU229" s="153" t="s">
        <v>83</v>
      </c>
      <c r="AY229" s="14" t="s">
        <v>135</v>
      </c>
      <c r="BE229" s="154">
        <f>IF(N229="základná",J229,0)</f>
        <v>0</v>
      </c>
      <c r="BF229" s="154">
        <f>IF(N229="znížená",J229,0)</f>
        <v>0</v>
      </c>
      <c r="BG229" s="154">
        <f>IF(N229="zákl. prenesená",J229,0)</f>
        <v>0</v>
      </c>
      <c r="BH229" s="154">
        <f>IF(N229="zníž. prenesená",J229,0)</f>
        <v>0</v>
      </c>
      <c r="BI229" s="154">
        <f>IF(N229="nulová",J229,0)</f>
        <v>0</v>
      </c>
      <c r="BJ229" s="14" t="s">
        <v>142</v>
      </c>
      <c r="BK229" s="155">
        <f>ROUND(I229*H229,3)</f>
        <v>0</v>
      </c>
      <c r="BL229" s="14" t="s">
        <v>488</v>
      </c>
      <c r="BM229" s="153" t="s">
        <v>489</v>
      </c>
    </row>
    <row r="230" spans="1:65" s="2" customFormat="1" ht="6.95" customHeight="1">
      <c r="A230" s="29"/>
      <c r="B230" s="44"/>
      <c r="C230" s="45"/>
      <c r="D230" s="45"/>
      <c r="E230" s="45"/>
      <c r="F230" s="45"/>
      <c r="G230" s="45"/>
      <c r="H230" s="45"/>
      <c r="I230" s="45"/>
      <c r="J230" s="45"/>
      <c r="K230" s="45"/>
      <c r="L230" s="30"/>
      <c r="M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</row>
  </sheetData>
  <autoFilter ref="C128:K229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2"/>
  <sheetViews>
    <sheetView showGridLines="0" topLeftCell="A170" workbookViewId="0">
      <selection activeCell="A182" sqref="A182:XFD18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100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2" t="str">
        <f>'Rekapitulácia stavby'!K6</f>
        <v>Revitalizácia športového areálu Slávia - futbal.ihrisko z umelou trávou č.6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491</v>
      </c>
      <c r="F9" s="211"/>
      <c r="G9" s="211"/>
      <c r="H9" s="21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12. 8. 2020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4" t="str">
        <f>'Rekapitulácia stavby'!E14</f>
        <v>Vyplň údaj</v>
      </c>
      <c r="F18" s="184"/>
      <c r="G18" s="184"/>
      <c r="H18" s="184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39</v>
      </c>
      <c r="E33" s="24" t="s">
        <v>40</v>
      </c>
      <c r="F33" s="96">
        <f>ROUND((SUM(BE124:BE181)),  2)</f>
        <v>0</v>
      </c>
      <c r="G33" s="29"/>
      <c r="H33" s="29"/>
      <c r="I33" s="97">
        <v>0.2</v>
      </c>
      <c r="J33" s="96">
        <f>ROUND(((SUM(BE124:BE181))*I33),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6">
        <f>ROUND((SUM(BF124:BF181)),  2)</f>
        <v>0</v>
      </c>
      <c r="G34" s="29"/>
      <c r="H34" s="29"/>
      <c r="I34" s="97">
        <v>0.2</v>
      </c>
      <c r="J34" s="96">
        <f>ROUND(((SUM(BF124:BF181))*I34),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6">
        <f>ROUND((SUM(BG124:BG181)),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6">
        <f>ROUND((SUM(BH124:BH181)),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6">
        <f>ROUND((SUM(BI124:BI181)),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Revitalizácia športového areálu Slávia - futbal.ihrisko z umelou trávou č.6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SO 02 -  Odvodnenie ihriska</v>
      </c>
      <c r="F87" s="211"/>
      <c r="G87" s="211"/>
      <c r="H87" s="21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Trnava</v>
      </c>
      <c r="G89" s="29"/>
      <c r="H89" s="29"/>
      <c r="I89" s="24" t="s">
        <v>20</v>
      </c>
      <c r="J89" s="52" t="str">
        <f>IF(J12="","",J12)</f>
        <v>12. 8. 2020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22</v>
      </c>
      <c r="D91" s="29"/>
      <c r="E91" s="29"/>
      <c r="F91" s="22" t="str">
        <f>E15</f>
        <v>Mesto Trnava, Trhová 3, 917 71 Trnava</v>
      </c>
      <c r="G91" s="29"/>
      <c r="H91" s="29"/>
      <c r="I91" s="24" t="s">
        <v>28</v>
      </c>
      <c r="J91" s="27" t="str">
        <f>E21</f>
        <v>Ing. Dušan Krupala, 1443*A*1 Pozemné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Ing.Igor Janečka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108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customHeight="1">
      <c r="B98" s="113"/>
      <c r="D98" s="114" t="s">
        <v>109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customHeight="1">
      <c r="B99" s="113"/>
      <c r="D99" s="114" t="s">
        <v>492</v>
      </c>
      <c r="E99" s="115"/>
      <c r="F99" s="115"/>
      <c r="G99" s="115"/>
      <c r="H99" s="115"/>
      <c r="I99" s="115"/>
      <c r="J99" s="116">
        <f>J143</f>
        <v>0</v>
      </c>
      <c r="L99" s="113"/>
    </row>
    <row r="100" spans="1:31" s="10" customFormat="1" ht="19.899999999999999" customHeight="1">
      <c r="B100" s="113"/>
      <c r="D100" s="114" t="s">
        <v>493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1:31" s="10" customFormat="1" ht="19.899999999999999" customHeight="1">
      <c r="B101" s="113"/>
      <c r="D101" s="114" t="s">
        <v>494</v>
      </c>
      <c r="E101" s="115"/>
      <c r="F101" s="115"/>
      <c r="G101" s="115"/>
      <c r="H101" s="115"/>
      <c r="I101" s="115"/>
      <c r="J101" s="116">
        <f>J154</f>
        <v>0</v>
      </c>
      <c r="L101" s="113"/>
    </row>
    <row r="102" spans="1:31" s="10" customFormat="1" ht="19.899999999999999" customHeight="1">
      <c r="B102" s="113"/>
      <c r="D102" s="114" t="s">
        <v>114</v>
      </c>
      <c r="E102" s="115"/>
      <c r="F102" s="115"/>
      <c r="G102" s="115"/>
      <c r="H102" s="115"/>
      <c r="I102" s="115"/>
      <c r="J102" s="116">
        <f>J171</f>
        <v>0</v>
      </c>
      <c r="L102" s="113"/>
    </row>
    <row r="103" spans="1:31" s="10" customFormat="1" ht="19.899999999999999" customHeight="1">
      <c r="B103" s="113"/>
      <c r="D103" s="114" t="s">
        <v>115</v>
      </c>
      <c r="E103" s="115"/>
      <c r="F103" s="115"/>
      <c r="G103" s="115"/>
      <c r="H103" s="115"/>
      <c r="I103" s="115"/>
      <c r="J103" s="116">
        <f>J178</f>
        <v>0</v>
      </c>
      <c r="L103" s="113"/>
    </row>
    <row r="104" spans="1:31" s="9" customFormat="1" ht="24.95" customHeight="1">
      <c r="B104" s="109"/>
      <c r="D104" s="110" t="s">
        <v>120</v>
      </c>
      <c r="E104" s="111"/>
      <c r="F104" s="111"/>
      <c r="G104" s="111"/>
      <c r="H104" s="111"/>
      <c r="I104" s="111"/>
      <c r="J104" s="112">
        <f>J180</f>
        <v>0</v>
      </c>
      <c r="L104" s="109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121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2" t="str">
        <f>E7</f>
        <v>Revitalizácia športového areálu Slávia - futbal.ihrisko z umelou trávou č.6</v>
      </c>
      <c r="F114" s="213"/>
      <c r="G114" s="213"/>
      <c r="H114" s="21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101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02" t="str">
        <f>E9</f>
        <v>SO 02 -  Odvodnenie ihriska</v>
      </c>
      <c r="F116" s="211"/>
      <c r="G116" s="211"/>
      <c r="H116" s="211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18</v>
      </c>
      <c r="D118" s="29"/>
      <c r="E118" s="29"/>
      <c r="F118" s="22" t="str">
        <f>F12</f>
        <v>Trnava</v>
      </c>
      <c r="G118" s="29"/>
      <c r="H118" s="29"/>
      <c r="I118" s="24" t="s">
        <v>20</v>
      </c>
      <c r="J118" s="52" t="str">
        <f>IF(J12="","",J12)</f>
        <v>12. 8. 2020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40.15" customHeight="1">
      <c r="A120" s="29"/>
      <c r="B120" s="30"/>
      <c r="C120" s="24" t="s">
        <v>22</v>
      </c>
      <c r="D120" s="29"/>
      <c r="E120" s="29"/>
      <c r="F120" s="22" t="str">
        <f>E15</f>
        <v>Mesto Trnava, Trhová 3, 917 71 Trnava</v>
      </c>
      <c r="G120" s="29"/>
      <c r="H120" s="29"/>
      <c r="I120" s="24" t="s">
        <v>28</v>
      </c>
      <c r="J120" s="27" t="str">
        <f>E21</f>
        <v>Ing. Dušan Krupala, 1443*A*1 Pozemné stavby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26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>Ing.Igor Janečka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7"/>
      <c r="B123" s="118"/>
      <c r="C123" s="119" t="s">
        <v>122</v>
      </c>
      <c r="D123" s="120" t="s">
        <v>60</v>
      </c>
      <c r="E123" s="120" t="s">
        <v>56</v>
      </c>
      <c r="F123" s="120" t="s">
        <v>57</v>
      </c>
      <c r="G123" s="120" t="s">
        <v>123</v>
      </c>
      <c r="H123" s="120" t="s">
        <v>124</v>
      </c>
      <c r="I123" s="120" t="s">
        <v>125</v>
      </c>
      <c r="J123" s="121" t="s">
        <v>105</v>
      </c>
      <c r="K123" s="122" t="s">
        <v>126</v>
      </c>
      <c r="L123" s="123"/>
      <c r="M123" s="59" t="s">
        <v>1</v>
      </c>
      <c r="N123" s="60" t="s">
        <v>39</v>
      </c>
      <c r="O123" s="60" t="s">
        <v>127</v>
      </c>
      <c r="P123" s="60" t="s">
        <v>128</v>
      </c>
      <c r="Q123" s="60" t="s">
        <v>129</v>
      </c>
      <c r="R123" s="60" t="s">
        <v>130</v>
      </c>
      <c r="S123" s="60" t="s">
        <v>131</v>
      </c>
      <c r="T123" s="61" t="s">
        <v>132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9"/>
      <c r="B124" s="30"/>
      <c r="C124" s="66" t="s">
        <v>106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P125+P180</f>
        <v>0</v>
      </c>
      <c r="Q124" s="63"/>
      <c r="R124" s="125">
        <f>R125+R180</f>
        <v>711.02026410000008</v>
      </c>
      <c r="S124" s="63"/>
      <c r="T124" s="126">
        <f>T125+T180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107</v>
      </c>
      <c r="BK124" s="127">
        <f>BK125+BK180</f>
        <v>0</v>
      </c>
    </row>
    <row r="125" spans="1:65" s="12" customFormat="1" ht="25.9" customHeight="1">
      <c r="B125" s="128"/>
      <c r="D125" s="129" t="s">
        <v>74</v>
      </c>
      <c r="E125" s="130" t="s">
        <v>133</v>
      </c>
      <c r="F125" s="130" t="s">
        <v>134</v>
      </c>
      <c r="I125" s="131"/>
      <c r="J125" s="132">
        <f>BK125</f>
        <v>0</v>
      </c>
      <c r="L125" s="128"/>
      <c r="M125" s="133"/>
      <c r="N125" s="134"/>
      <c r="O125" s="134"/>
      <c r="P125" s="135">
        <f>P126+P143+P152+P154+P171+P178</f>
        <v>0</v>
      </c>
      <c r="Q125" s="134"/>
      <c r="R125" s="135">
        <f>R126+R143+R152+R154+R171+R178</f>
        <v>711.02026410000008</v>
      </c>
      <c r="S125" s="134"/>
      <c r="T125" s="136">
        <f>T126+T143+T152+T154+T171+T178</f>
        <v>0</v>
      </c>
      <c r="AR125" s="129" t="s">
        <v>83</v>
      </c>
      <c r="AT125" s="137" t="s">
        <v>74</v>
      </c>
      <c r="AU125" s="137" t="s">
        <v>75</v>
      </c>
      <c r="AY125" s="129" t="s">
        <v>135</v>
      </c>
      <c r="BK125" s="138">
        <f>BK126+BK143+BK152+BK154+BK171+BK178</f>
        <v>0</v>
      </c>
    </row>
    <row r="126" spans="1:65" s="12" customFormat="1" ht="22.9" customHeight="1">
      <c r="B126" s="128"/>
      <c r="D126" s="129" t="s">
        <v>74</v>
      </c>
      <c r="E126" s="139" t="s">
        <v>83</v>
      </c>
      <c r="F126" s="139" t="s">
        <v>136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SUM(P127:P142)</f>
        <v>0</v>
      </c>
      <c r="Q126" s="134"/>
      <c r="R126" s="135">
        <f>SUM(R127:R142)</f>
        <v>30.700629200000002</v>
      </c>
      <c r="S126" s="134"/>
      <c r="T126" s="136">
        <f>SUM(T127:T142)</f>
        <v>0</v>
      </c>
      <c r="AR126" s="129" t="s">
        <v>83</v>
      </c>
      <c r="AT126" s="137" t="s">
        <v>74</v>
      </c>
      <c r="AU126" s="137" t="s">
        <v>83</v>
      </c>
      <c r="AY126" s="129" t="s">
        <v>135</v>
      </c>
      <c r="BK126" s="138">
        <f>SUM(BK127:BK142)</f>
        <v>0</v>
      </c>
    </row>
    <row r="127" spans="1:65" s="2" customFormat="1" ht="14.45" customHeight="1">
      <c r="A127" s="29"/>
      <c r="B127" s="141"/>
      <c r="C127" s="142" t="s">
        <v>83</v>
      </c>
      <c r="D127" s="142" t="s">
        <v>137</v>
      </c>
      <c r="E127" s="143" t="s">
        <v>156</v>
      </c>
      <c r="F127" s="144" t="s">
        <v>157</v>
      </c>
      <c r="G127" s="145" t="s">
        <v>146</v>
      </c>
      <c r="H127" s="146">
        <v>223.72399999999999</v>
      </c>
      <c r="I127" s="147"/>
      <c r="J127" s="146">
        <f t="shared" ref="J127:J142" si="0">ROUND(I127*H127,3)</f>
        <v>0</v>
      </c>
      <c r="K127" s="148"/>
      <c r="L127" s="30"/>
      <c r="M127" s="149" t="s">
        <v>1</v>
      </c>
      <c r="N127" s="150" t="s">
        <v>41</v>
      </c>
      <c r="O127" s="55"/>
      <c r="P127" s="151">
        <f t="shared" ref="P127:P142" si="1">O127*H127</f>
        <v>0</v>
      </c>
      <c r="Q127" s="151">
        <v>0</v>
      </c>
      <c r="R127" s="151">
        <f t="shared" ref="R127:R142" si="2">Q127*H127</f>
        <v>0</v>
      </c>
      <c r="S127" s="151">
        <v>0</v>
      </c>
      <c r="T127" s="152">
        <f t="shared" ref="T127:T142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141</v>
      </c>
      <c r="AT127" s="153" t="s">
        <v>137</v>
      </c>
      <c r="AU127" s="153" t="s">
        <v>142</v>
      </c>
      <c r="AY127" s="14" t="s">
        <v>135</v>
      </c>
      <c r="BE127" s="154">
        <f t="shared" ref="BE127:BE142" si="4">IF(N127="základná",J127,0)</f>
        <v>0</v>
      </c>
      <c r="BF127" s="154">
        <f t="shared" ref="BF127:BF142" si="5">IF(N127="znížená",J127,0)</f>
        <v>0</v>
      </c>
      <c r="BG127" s="154">
        <f t="shared" ref="BG127:BG142" si="6">IF(N127="zákl. prenesená",J127,0)</f>
        <v>0</v>
      </c>
      <c r="BH127" s="154">
        <f t="shared" ref="BH127:BH142" si="7">IF(N127="zníž. prenesená",J127,0)</f>
        <v>0</v>
      </c>
      <c r="BI127" s="154">
        <f t="shared" ref="BI127:BI142" si="8">IF(N127="nulová",J127,0)</f>
        <v>0</v>
      </c>
      <c r="BJ127" s="14" t="s">
        <v>142</v>
      </c>
      <c r="BK127" s="155">
        <f t="shared" ref="BK127:BK142" si="9">ROUND(I127*H127,3)</f>
        <v>0</v>
      </c>
      <c r="BL127" s="14" t="s">
        <v>141</v>
      </c>
      <c r="BM127" s="153" t="s">
        <v>495</v>
      </c>
    </row>
    <row r="128" spans="1:65" s="2" customFormat="1" ht="37.9" customHeight="1">
      <c r="A128" s="29"/>
      <c r="B128" s="141"/>
      <c r="C128" s="142" t="s">
        <v>142</v>
      </c>
      <c r="D128" s="142" t="s">
        <v>137</v>
      </c>
      <c r="E128" s="143" t="s">
        <v>160</v>
      </c>
      <c r="F128" s="144" t="s">
        <v>161</v>
      </c>
      <c r="G128" s="145" t="s">
        <v>146</v>
      </c>
      <c r="H128" s="146">
        <v>223.72399999999999</v>
      </c>
      <c r="I128" s="147"/>
      <c r="J128" s="146">
        <f t="shared" si="0"/>
        <v>0</v>
      </c>
      <c r="K128" s="148"/>
      <c r="L128" s="30"/>
      <c r="M128" s="149" t="s">
        <v>1</v>
      </c>
      <c r="N128" s="150" t="s">
        <v>41</v>
      </c>
      <c r="O128" s="55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141</v>
      </c>
      <c r="AT128" s="153" t="s">
        <v>137</v>
      </c>
      <c r="AU128" s="153" t="s">
        <v>142</v>
      </c>
      <c r="AY128" s="14" t="s">
        <v>135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4" t="s">
        <v>142</v>
      </c>
      <c r="BK128" s="155">
        <f t="shared" si="9"/>
        <v>0</v>
      </c>
      <c r="BL128" s="14" t="s">
        <v>141</v>
      </c>
      <c r="BM128" s="153" t="s">
        <v>496</v>
      </c>
    </row>
    <row r="129" spans="1:65" s="2" customFormat="1" ht="14.45" customHeight="1">
      <c r="A129" s="29"/>
      <c r="B129" s="141"/>
      <c r="C129" s="142" t="s">
        <v>148</v>
      </c>
      <c r="D129" s="142" t="s">
        <v>137</v>
      </c>
      <c r="E129" s="143" t="s">
        <v>497</v>
      </c>
      <c r="F129" s="144" t="s">
        <v>498</v>
      </c>
      <c r="G129" s="145" t="s">
        <v>146</v>
      </c>
      <c r="H129" s="146">
        <v>179.928</v>
      </c>
      <c r="I129" s="147"/>
      <c r="J129" s="146">
        <f t="shared" si="0"/>
        <v>0</v>
      </c>
      <c r="K129" s="148"/>
      <c r="L129" s="30"/>
      <c r="M129" s="149" t="s">
        <v>1</v>
      </c>
      <c r="N129" s="150" t="s">
        <v>41</v>
      </c>
      <c r="O129" s="55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141</v>
      </c>
      <c r="AT129" s="153" t="s">
        <v>137</v>
      </c>
      <c r="AU129" s="153" t="s">
        <v>142</v>
      </c>
      <c r="AY129" s="14" t="s">
        <v>135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4" t="s">
        <v>142</v>
      </c>
      <c r="BK129" s="155">
        <f t="shared" si="9"/>
        <v>0</v>
      </c>
      <c r="BL129" s="14" t="s">
        <v>141</v>
      </c>
      <c r="BM129" s="153" t="s">
        <v>499</v>
      </c>
    </row>
    <row r="130" spans="1:65" s="2" customFormat="1" ht="37.9" customHeight="1">
      <c r="A130" s="29"/>
      <c r="B130" s="141"/>
      <c r="C130" s="142" t="s">
        <v>141</v>
      </c>
      <c r="D130" s="142" t="s">
        <v>137</v>
      </c>
      <c r="E130" s="143" t="s">
        <v>500</v>
      </c>
      <c r="F130" s="144" t="s">
        <v>501</v>
      </c>
      <c r="G130" s="145" t="s">
        <v>146</v>
      </c>
      <c r="H130" s="146">
        <v>179.928</v>
      </c>
      <c r="I130" s="147"/>
      <c r="J130" s="146">
        <f t="shared" si="0"/>
        <v>0</v>
      </c>
      <c r="K130" s="148"/>
      <c r="L130" s="30"/>
      <c r="M130" s="149" t="s">
        <v>1</v>
      </c>
      <c r="N130" s="150" t="s">
        <v>41</v>
      </c>
      <c r="O130" s="55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141</v>
      </c>
      <c r="AT130" s="153" t="s">
        <v>137</v>
      </c>
      <c r="AU130" s="153" t="s">
        <v>142</v>
      </c>
      <c r="AY130" s="14" t="s">
        <v>135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4" t="s">
        <v>142</v>
      </c>
      <c r="BK130" s="155">
        <f t="shared" si="9"/>
        <v>0</v>
      </c>
      <c r="BL130" s="14" t="s">
        <v>141</v>
      </c>
      <c r="BM130" s="153" t="s">
        <v>502</v>
      </c>
    </row>
    <row r="131" spans="1:65" s="2" customFormat="1" ht="14.45" customHeight="1">
      <c r="A131" s="29"/>
      <c r="B131" s="141"/>
      <c r="C131" s="142" t="s">
        <v>155</v>
      </c>
      <c r="D131" s="142" t="s">
        <v>137</v>
      </c>
      <c r="E131" s="143" t="s">
        <v>164</v>
      </c>
      <c r="F131" s="144" t="s">
        <v>165</v>
      </c>
      <c r="G131" s="145" t="s">
        <v>146</v>
      </c>
      <c r="H131" s="146">
        <v>2.1419999999999999</v>
      </c>
      <c r="I131" s="147"/>
      <c r="J131" s="146">
        <f t="shared" si="0"/>
        <v>0</v>
      </c>
      <c r="K131" s="148"/>
      <c r="L131" s="30"/>
      <c r="M131" s="149" t="s">
        <v>1</v>
      </c>
      <c r="N131" s="150" t="s">
        <v>41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141</v>
      </c>
      <c r="AT131" s="153" t="s">
        <v>137</v>
      </c>
      <c r="AU131" s="153" t="s">
        <v>142</v>
      </c>
      <c r="AY131" s="14" t="s">
        <v>135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142</v>
      </c>
      <c r="BK131" s="155">
        <f t="shared" si="9"/>
        <v>0</v>
      </c>
      <c r="BL131" s="14" t="s">
        <v>141</v>
      </c>
      <c r="BM131" s="153" t="s">
        <v>503</v>
      </c>
    </row>
    <row r="132" spans="1:65" s="2" customFormat="1" ht="24.2" customHeight="1">
      <c r="A132" s="29"/>
      <c r="B132" s="141"/>
      <c r="C132" s="142" t="s">
        <v>159</v>
      </c>
      <c r="D132" s="142" t="s">
        <v>137</v>
      </c>
      <c r="E132" s="143" t="s">
        <v>504</v>
      </c>
      <c r="F132" s="144" t="s">
        <v>505</v>
      </c>
      <c r="G132" s="145" t="s">
        <v>199</v>
      </c>
      <c r="H132" s="146">
        <v>311.64</v>
      </c>
      <c r="I132" s="147"/>
      <c r="J132" s="146">
        <f t="shared" si="0"/>
        <v>0</v>
      </c>
      <c r="K132" s="148"/>
      <c r="L132" s="30"/>
      <c r="M132" s="149" t="s">
        <v>1</v>
      </c>
      <c r="N132" s="150" t="s">
        <v>41</v>
      </c>
      <c r="O132" s="55"/>
      <c r="P132" s="151">
        <f t="shared" si="1"/>
        <v>0</v>
      </c>
      <c r="Q132" s="151">
        <v>2.0300000000000001E-3</v>
      </c>
      <c r="R132" s="151">
        <f t="shared" si="2"/>
        <v>0.6326292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141</v>
      </c>
      <c r="AT132" s="153" t="s">
        <v>137</v>
      </c>
      <c r="AU132" s="153" t="s">
        <v>142</v>
      </c>
      <c r="AY132" s="14" t="s">
        <v>135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142</v>
      </c>
      <c r="BK132" s="155">
        <f t="shared" si="9"/>
        <v>0</v>
      </c>
      <c r="BL132" s="14" t="s">
        <v>141</v>
      </c>
      <c r="BM132" s="153" t="s">
        <v>506</v>
      </c>
    </row>
    <row r="133" spans="1:65" s="2" customFormat="1" ht="24.2" customHeight="1">
      <c r="A133" s="29"/>
      <c r="B133" s="141"/>
      <c r="C133" s="142" t="s">
        <v>163</v>
      </c>
      <c r="D133" s="142" t="s">
        <v>137</v>
      </c>
      <c r="E133" s="143" t="s">
        <v>507</v>
      </c>
      <c r="F133" s="144" t="s">
        <v>508</v>
      </c>
      <c r="G133" s="145" t="s">
        <v>199</v>
      </c>
      <c r="H133" s="146">
        <v>311.64</v>
      </c>
      <c r="I133" s="147"/>
      <c r="J133" s="146">
        <f t="shared" si="0"/>
        <v>0</v>
      </c>
      <c r="K133" s="148"/>
      <c r="L133" s="30"/>
      <c r="M133" s="149" t="s">
        <v>1</v>
      </c>
      <c r="N133" s="150" t="s">
        <v>41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141</v>
      </c>
      <c r="AT133" s="153" t="s">
        <v>137</v>
      </c>
      <c r="AU133" s="153" t="s">
        <v>142</v>
      </c>
      <c r="AY133" s="14" t="s">
        <v>135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142</v>
      </c>
      <c r="BK133" s="155">
        <f t="shared" si="9"/>
        <v>0</v>
      </c>
      <c r="BL133" s="14" t="s">
        <v>141</v>
      </c>
      <c r="BM133" s="153" t="s">
        <v>509</v>
      </c>
    </row>
    <row r="134" spans="1:65" s="2" customFormat="1" ht="24.2" customHeight="1">
      <c r="A134" s="29"/>
      <c r="B134" s="141"/>
      <c r="C134" s="142" t="s">
        <v>167</v>
      </c>
      <c r="D134" s="142" t="s">
        <v>137</v>
      </c>
      <c r="E134" s="143" t="s">
        <v>510</v>
      </c>
      <c r="F134" s="144" t="s">
        <v>511</v>
      </c>
      <c r="G134" s="145" t="s">
        <v>146</v>
      </c>
      <c r="H134" s="146">
        <v>63.936</v>
      </c>
      <c r="I134" s="147"/>
      <c r="J134" s="146">
        <f t="shared" si="0"/>
        <v>0</v>
      </c>
      <c r="K134" s="148"/>
      <c r="L134" s="30"/>
      <c r="M134" s="149" t="s">
        <v>1</v>
      </c>
      <c r="N134" s="150" t="s">
        <v>41</v>
      </c>
      <c r="O134" s="55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141</v>
      </c>
      <c r="AT134" s="153" t="s">
        <v>137</v>
      </c>
      <c r="AU134" s="153" t="s">
        <v>142</v>
      </c>
      <c r="AY134" s="14" t="s">
        <v>135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142</v>
      </c>
      <c r="BK134" s="155">
        <f t="shared" si="9"/>
        <v>0</v>
      </c>
      <c r="BL134" s="14" t="s">
        <v>141</v>
      </c>
      <c r="BM134" s="153" t="s">
        <v>512</v>
      </c>
    </row>
    <row r="135" spans="1:65" s="2" customFormat="1" ht="24.2" customHeight="1">
      <c r="A135" s="29"/>
      <c r="B135" s="141"/>
      <c r="C135" s="142" t="s">
        <v>171</v>
      </c>
      <c r="D135" s="142" t="s">
        <v>137</v>
      </c>
      <c r="E135" s="143" t="s">
        <v>176</v>
      </c>
      <c r="F135" s="144" t="s">
        <v>177</v>
      </c>
      <c r="G135" s="145" t="s">
        <v>146</v>
      </c>
      <c r="H135" s="146">
        <v>373.82600000000002</v>
      </c>
      <c r="I135" s="147"/>
      <c r="J135" s="146">
        <f t="shared" si="0"/>
        <v>0</v>
      </c>
      <c r="K135" s="148"/>
      <c r="L135" s="30"/>
      <c r="M135" s="149" t="s">
        <v>1</v>
      </c>
      <c r="N135" s="150" t="s">
        <v>41</v>
      </c>
      <c r="O135" s="55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141</v>
      </c>
      <c r="AT135" s="153" t="s">
        <v>137</v>
      </c>
      <c r="AU135" s="153" t="s">
        <v>142</v>
      </c>
      <c r="AY135" s="14" t="s">
        <v>135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4" t="s">
        <v>142</v>
      </c>
      <c r="BK135" s="155">
        <f t="shared" si="9"/>
        <v>0</v>
      </c>
      <c r="BL135" s="14" t="s">
        <v>141</v>
      </c>
      <c r="BM135" s="153" t="s">
        <v>513</v>
      </c>
    </row>
    <row r="136" spans="1:65" s="2" customFormat="1" ht="24.2" customHeight="1">
      <c r="A136" s="29"/>
      <c r="B136" s="141"/>
      <c r="C136" s="142" t="s">
        <v>175</v>
      </c>
      <c r="D136" s="142" t="s">
        <v>137</v>
      </c>
      <c r="E136" s="143" t="s">
        <v>180</v>
      </c>
      <c r="F136" s="144" t="s">
        <v>181</v>
      </c>
      <c r="G136" s="145" t="s">
        <v>146</v>
      </c>
      <c r="H136" s="146">
        <v>1495.3040000000001</v>
      </c>
      <c r="I136" s="147"/>
      <c r="J136" s="146">
        <f t="shared" si="0"/>
        <v>0</v>
      </c>
      <c r="K136" s="148"/>
      <c r="L136" s="30"/>
      <c r="M136" s="149" t="s">
        <v>1</v>
      </c>
      <c r="N136" s="150" t="s">
        <v>41</v>
      </c>
      <c r="O136" s="55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141</v>
      </c>
      <c r="AT136" s="153" t="s">
        <v>137</v>
      </c>
      <c r="AU136" s="153" t="s">
        <v>142</v>
      </c>
      <c r="AY136" s="14" t="s">
        <v>135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4" t="s">
        <v>142</v>
      </c>
      <c r="BK136" s="155">
        <f t="shared" si="9"/>
        <v>0</v>
      </c>
      <c r="BL136" s="14" t="s">
        <v>141</v>
      </c>
      <c r="BM136" s="153" t="s">
        <v>514</v>
      </c>
    </row>
    <row r="137" spans="1:65" s="2" customFormat="1" ht="24.2" customHeight="1">
      <c r="A137" s="29"/>
      <c r="B137" s="141"/>
      <c r="C137" s="142" t="s">
        <v>179</v>
      </c>
      <c r="D137" s="142" t="s">
        <v>137</v>
      </c>
      <c r="E137" s="143" t="s">
        <v>515</v>
      </c>
      <c r="F137" s="144" t="s">
        <v>516</v>
      </c>
      <c r="G137" s="145" t="s">
        <v>146</v>
      </c>
      <c r="H137" s="146">
        <v>31.968</v>
      </c>
      <c r="I137" s="147"/>
      <c r="J137" s="146">
        <f t="shared" si="0"/>
        <v>0</v>
      </c>
      <c r="K137" s="148"/>
      <c r="L137" s="30"/>
      <c r="M137" s="149" t="s">
        <v>1</v>
      </c>
      <c r="N137" s="150" t="s">
        <v>41</v>
      </c>
      <c r="O137" s="55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141</v>
      </c>
      <c r="AT137" s="153" t="s">
        <v>137</v>
      </c>
      <c r="AU137" s="153" t="s">
        <v>142</v>
      </c>
      <c r="AY137" s="14" t="s">
        <v>135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4" t="s">
        <v>142</v>
      </c>
      <c r="BK137" s="155">
        <f t="shared" si="9"/>
        <v>0</v>
      </c>
      <c r="BL137" s="14" t="s">
        <v>141</v>
      </c>
      <c r="BM137" s="153" t="s">
        <v>517</v>
      </c>
    </row>
    <row r="138" spans="1:65" s="2" customFormat="1" ht="24.2" customHeight="1">
      <c r="A138" s="29"/>
      <c r="B138" s="141"/>
      <c r="C138" s="142" t="s">
        <v>183</v>
      </c>
      <c r="D138" s="142" t="s">
        <v>137</v>
      </c>
      <c r="E138" s="143" t="s">
        <v>193</v>
      </c>
      <c r="F138" s="144" t="s">
        <v>194</v>
      </c>
      <c r="G138" s="145" t="s">
        <v>190</v>
      </c>
      <c r="H138" s="146">
        <v>616.81299999999999</v>
      </c>
      <c r="I138" s="147"/>
      <c r="J138" s="146">
        <f t="shared" si="0"/>
        <v>0</v>
      </c>
      <c r="K138" s="148"/>
      <c r="L138" s="30"/>
      <c r="M138" s="149" t="s">
        <v>1</v>
      </c>
      <c r="N138" s="150" t="s">
        <v>41</v>
      </c>
      <c r="O138" s="55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141</v>
      </c>
      <c r="AT138" s="153" t="s">
        <v>137</v>
      </c>
      <c r="AU138" s="153" t="s">
        <v>142</v>
      </c>
      <c r="AY138" s="14" t="s">
        <v>135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4" t="s">
        <v>142</v>
      </c>
      <c r="BK138" s="155">
        <f t="shared" si="9"/>
        <v>0</v>
      </c>
      <c r="BL138" s="14" t="s">
        <v>141</v>
      </c>
      <c r="BM138" s="153" t="s">
        <v>518</v>
      </c>
    </row>
    <row r="139" spans="1:65" s="2" customFormat="1" ht="24.2" customHeight="1">
      <c r="A139" s="29"/>
      <c r="B139" s="141"/>
      <c r="C139" s="142" t="s">
        <v>187</v>
      </c>
      <c r="D139" s="142" t="s">
        <v>137</v>
      </c>
      <c r="E139" s="143" t="s">
        <v>188</v>
      </c>
      <c r="F139" s="144" t="s">
        <v>189</v>
      </c>
      <c r="G139" s="145" t="s">
        <v>190</v>
      </c>
      <c r="H139" s="146">
        <v>616.81299999999999</v>
      </c>
      <c r="I139" s="147"/>
      <c r="J139" s="146">
        <f t="shared" si="0"/>
        <v>0</v>
      </c>
      <c r="K139" s="148"/>
      <c r="L139" s="30"/>
      <c r="M139" s="149" t="s">
        <v>1</v>
      </c>
      <c r="N139" s="150" t="s">
        <v>41</v>
      </c>
      <c r="O139" s="55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141</v>
      </c>
      <c r="AT139" s="153" t="s">
        <v>137</v>
      </c>
      <c r="AU139" s="153" t="s">
        <v>142</v>
      </c>
      <c r="AY139" s="14" t="s">
        <v>135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4" t="s">
        <v>142</v>
      </c>
      <c r="BK139" s="155">
        <f t="shared" si="9"/>
        <v>0</v>
      </c>
      <c r="BL139" s="14" t="s">
        <v>141</v>
      </c>
      <c r="BM139" s="153" t="s">
        <v>519</v>
      </c>
    </row>
    <row r="140" spans="1:65" s="2" customFormat="1" ht="24.2" customHeight="1">
      <c r="A140" s="29"/>
      <c r="B140" s="141"/>
      <c r="C140" s="142" t="s">
        <v>192</v>
      </c>
      <c r="D140" s="142" t="s">
        <v>137</v>
      </c>
      <c r="E140" s="143" t="s">
        <v>520</v>
      </c>
      <c r="F140" s="144" t="s">
        <v>521</v>
      </c>
      <c r="G140" s="145" t="s">
        <v>146</v>
      </c>
      <c r="H140" s="146">
        <v>48.046999999999997</v>
      </c>
      <c r="I140" s="147"/>
      <c r="J140" s="146">
        <f t="shared" si="0"/>
        <v>0</v>
      </c>
      <c r="K140" s="148"/>
      <c r="L140" s="30"/>
      <c r="M140" s="149" t="s">
        <v>1</v>
      </c>
      <c r="N140" s="150" t="s">
        <v>41</v>
      </c>
      <c r="O140" s="55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141</v>
      </c>
      <c r="AT140" s="153" t="s">
        <v>137</v>
      </c>
      <c r="AU140" s="153" t="s">
        <v>142</v>
      </c>
      <c r="AY140" s="14" t="s">
        <v>135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4" t="s">
        <v>142</v>
      </c>
      <c r="BK140" s="155">
        <f t="shared" si="9"/>
        <v>0</v>
      </c>
      <c r="BL140" s="14" t="s">
        <v>141</v>
      </c>
      <c r="BM140" s="153" t="s">
        <v>522</v>
      </c>
    </row>
    <row r="141" spans="1:65" s="2" customFormat="1" ht="14.45" customHeight="1">
      <c r="A141" s="29"/>
      <c r="B141" s="141"/>
      <c r="C141" s="156" t="s">
        <v>196</v>
      </c>
      <c r="D141" s="156" t="s">
        <v>252</v>
      </c>
      <c r="E141" s="157" t="s">
        <v>523</v>
      </c>
      <c r="F141" s="158" t="s">
        <v>524</v>
      </c>
      <c r="G141" s="159" t="s">
        <v>190</v>
      </c>
      <c r="H141" s="160">
        <v>30.068000000000001</v>
      </c>
      <c r="I141" s="161"/>
      <c r="J141" s="160">
        <f t="shared" si="0"/>
        <v>0</v>
      </c>
      <c r="K141" s="162"/>
      <c r="L141" s="163"/>
      <c r="M141" s="164" t="s">
        <v>1</v>
      </c>
      <c r="N141" s="165" t="s">
        <v>41</v>
      </c>
      <c r="O141" s="55"/>
      <c r="P141" s="151">
        <f t="shared" si="1"/>
        <v>0</v>
      </c>
      <c r="Q141" s="151">
        <v>1</v>
      </c>
      <c r="R141" s="151">
        <f t="shared" si="2"/>
        <v>30.068000000000001</v>
      </c>
      <c r="S141" s="151">
        <v>0</v>
      </c>
      <c r="T141" s="152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167</v>
      </c>
      <c r="AT141" s="153" t="s">
        <v>252</v>
      </c>
      <c r="AU141" s="153" t="s">
        <v>142</v>
      </c>
      <c r="AY141" s="14" t="s">
        <v>135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4" t="s">
        <v>142</v>
      </c>
      <c r="BK141" s="155">
        <f t="shared" si="9"/>
        <v>0</v>
      </c>
      <c r="BL141" s="14" t="s">
        <v>141</v>
      </c>
      <c r="BM141" s="153" t="s">
        <v>525</v>
      </c>
    </row>
    <row r="142" spans="1:65" s="2" customFormat="1" ht="14.45" customHeight="1">
      <c r="A142" s="29"/>
      <c r="B142" s="141"/>
      <c r="C142" s="142" t="s">
        <v>202</v>
      </c>
      <c r="D142" s="142" t="s">
        <v>137</v>
      </c>
      <c r="E142" s="143" t="s">
        <v>197</v>
      </c>
      <c r="F142" s="144" t="s">
        <v>198</v>
      </c>
      <c r="G142" s="145" t="s">
        <v>199</v>
      </c>
      <c r="H142" s="146">
        <v>532.86</v>
      </c>
      <c r="I142" s="147"/>
      <c r="J142" s="146">
        <f t="shared" si="0"/>
        <v>0</v>
      </c>
      <c r="K142" s="148"/>
      <c r="L142" s="30"/>
      <c r="M142" s="149" t="s">
        <v>1</v>
      </c>
      <c r="N142" s="150" t="s">
        <v>41</v>
      </c>
      <c r="O142" s="55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141</v>
      </c>
      <c r="AT142" s="153" t="s">
        <v>137</v>
      </c>
      <c r="AU142" s="153" t="s">
        <v>142</v>
      </c>
      <c r="AY142" s="14" t="s">
        <v>135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4" t="s">
        <v>142</v>
      </c>
      <c r="BK142" s="155">
        <f t="shared" si="9"/>
        <v>0</v>
      </c>
      <c r="BL142" s="14" t="s">
        <v>141</v>
      </c>
      <c r="BM142" s="153" t="s">
        <v>526</v>
      </c>
    </row>
    <row r="143" spans="1:65" s="12" customFormat="1" ht="22.9" customHeight="1">
      <c r="B143" s="128"/>
      <c r="D143" s="129" t="s">
        <v>74</v>
      </c>
      <c r="E143" s="139" t="s">
        <v>142</v>
      </c>
      <c r="F143" s="139" t="s">
        <v>527</v>
      </c>
      <c r="I143" s="131"/>
      <c r="J143" s="140">
        <f>BK143</f>
        <v>0</v>
      </c>
      <c r="L143" s="128"/>
      <c r="M143" s="133"/>
      <c r="N143" s="134"/>
      <c r="O143" s="134"/>
      <c r="P143" s="135">
        <f>SUM(P144:P151)</f>
        <v>0</v>
      </c>
      <c r="Q143" s="134"/>
      <c r="R143" s="135">
        <f>SUM(R144:R151)</f>
        <v>627.80300550000004</v>
      </c>
      <c r="S143" s="134"/>
      <c r="T143" s="136">
        <f>SUM(T144:T151)</f>
        <v>0</v>
      </c>
      <c r="AR143" s="129" t="s">
        <v>83</v>
      </c>
      <c r="AT143" s="137" t="s">
        <v>74</v>
      </c>
      <c r="AU143" s="137" t="s">
        <v>83</v>
      </c>
      <c r="AY143" s="129" t="s">
        <v>135</v>
      </c>
      <c r="BK143" s="138">
        <f>SUM(BK144:BK151)</f>
        <v>0</v>
      </c>
    </row>
    <row r="144" spans="1:65" s="2" customFormat="1" ht="24.2" customHeight="1">
      <c r="A144" s="29"/>
      <c r="B144" s="141"/>
      <c r="C144" s="142" t="s">
        <v>206</v>
      </c>
      <c r="D144" s="142" t="s">
        <v>137</v>
      </c>
      <c r="E144" s="143" t="s">
        <v>528</v>
      </c>
      <c r="F144" s="144" t="s">
        <v>529</v>
      </c>
      <c r="G144" s="145" t="s">
        <v>146</v>
      </c>
      <c r="H144" s="146">
        <v>118.595</v>
      </c>
      <c r="I144" s="147"/>
      <c r="J144" s="146">
        <f t="shared" ref="J144:J151" si="10">ROUND(I144*H144,3)</f>
        <v>0</v>
      </c>
      <c r="K144" s="148"/>
      <c r="L144" s="30"/>
      <c r="M144" s="149" t="s">
        <v>1</v>
      </c>
      <c r="N144" s="150" t="s">
        <v>41</v>
      </c>
      <c r="O144" s="55"/>
      <c r="P144" s="151">
        <f t="shared" ref="P144:P151" si="11">O144*H144</f>
        <v>0</v>
      </c>
      <c r="Q144" s="151">
        <v>1.665</v>
      </c>
      <c r="R144" s="151">
        <f t="shared" ref="R144:R151" si="12">Q144*H144</f>
        <v>197.46067500000001</v>
      </c>
      <c r="S144" s="151">
        <v>0</v>
      </c>
      <c r="T144" s="152">
        <f t="shared" ref="T144:T151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141</v>
      </c>
      <c r="AT144" s="153" t="s">
        <v>137</v>
      </c>
      <c r="AU144" s="153" t="s">
        <v>142</v>
      </c>
      <c r="AY144" s="14" t="s">
        <v>135</v>
      </c>
      <c r="BE144" s="154">
        <f t="shared" ref="BE144:BE151" si="14">IF(N144="základná",J144,0)</f>
        <v>0</v>
      </c>
      <c r="BF144" s="154">
        <f t="shared" ref="BF144:BF151" si="15">IF(N144="znížená",J144,0)</f>
        <v>0</v>
      </c>
      <c r="BG144" s="154">
        <f t="shared" ref="BG144:BG151" si="16">IF(N144="zákl. prenesená",J144,0)</f>
        <v>0</v>
      </c>
      <c r="BH144" s="154">
        <f t="shared" ref="BH144:BH151" si="17">IF(N144="zníž. prenesená",J144,0)</f>
        <v>0</v>
      </c>
      <c r="BI144" s="154">
        <f t="shared" ref="BI144:BI151" si="18">IF(N144="nulová",J144,0)</f>
        <v>0</v>
      </c>
      <c r="BJ144" s="14" t="s">
        <v>142</v>
      </c>
      <c r="BK144" s="155">
        <f t="shared" ref="BK144:BK151" si="19">ROUND(I144*H144,3)</f>
        <v>0</v>
      </c>
      <c r="BL144" s="14" t="s">
        <v>141</v>
      </c>
      <c r="BM144" s="153" t="s">
        <v>530</v>
      </c>
    </row>
    <row r="145" spans="1:65" s="2" customFormat="1" ht="24.2" customHeight="1">
      <c r="A145" s="29"/>
      <c r="B145" s="141"/>
      <c r="C145" s="142" t="s">
        <v>210</v>
      </c>
      <c r="D145" s="142" t="s">
        <v>137</v>
      </c>
      <c r="E145" s="143" t="s">
        <v>531</v>
      </c>
      <c r="F145" s="144" t="s">
        <v>532</v>
      </c>
      <c r="G145" s="145" t="s">
        <v>199</v>
      </c>
      <c r="H145" s="146">
        <v>1743.546</v>
      </c>
      <c r="I145" s="147"/>
      <c r="J145" s="146">
        <f t="shared" si="10"/>
        <v>0</v>
      </c>
      <c r="K145" s="148"/>
      <c r="L145" s="30"/>
      <c r="M145" s="149" t="s">
        <v>1</v>
      </c>
      <c r="N145" s="150" t="s">
        <v>41</v>
      </c>
      <c r="O145" s="55"/>
      <c r="P145" s="151">
        <f t="shared" si="11"/>
        <v>0</v>
      </c>
      <c r="Q145" s="151">
        <v>3.5E-4</v>
      </c>
      <c r="R145" s="151">
        <f t="shared" si="12"/>
        <v>0.61024109999999998</v>
      </c>
      <c r="S145" s="151">
        <v>0</v>
      </c>
      <c r="T145" s="152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141</v>
      </c>
      <c r="AT145" s="153" t="s">
        <v>137</v>
      </c>
      <c r="AU145" s="153" t="s">
        <v>142</v>
      </c>
      <c r="AY145" s="14" t="s">
        <v>135</v>
      </c>
      <c r="BE145" s="154">
        <f t="shared" si="14"/>
        <v>0</v>
      </c>
      <c r="BF145" s="154">
        <f t="shared" si="15"/>
        <v>0</v>
      </c>
      <c r="BG145" s="154">
        <f t="shared" si="16"/>
        <v>0</v>
      </c>
      <c r="BH145" s="154">
        <f t="shared" si="17"/>
        <v>0</v>
      </c>
      <c r="BI145" s="154">
        <f t="shared" si="18"/>
        <v>0</v>
      </c>
      <c r="BJ145" s="14" t="s">
        <v>142</v>
      </c>
      <c r="BK145" s="155">
        <f t="shared" si="19"/>
        <v>0</v>
      </c>
      <c r="BL145" s="14" t="s">
        <v>141</v>
      </c>
      <c r="BM145" s="153" t="s">
        <v>533</v>
      </c>
    </row>
    <row r="146" spans="1:65" s="2" customFormat="1" ht="14.45" customHeight="1">
      <c r="A146" s="29"/>
      <c r="B146" s="141"/>
      <c r="C146" s="156" t="s">
        <v>215</v>
      </c>
      <c r="D146" s="156" t="s">
        <v>252</v>
      </c>
      <c r="E146" s="157" t="s">
        <v>534</v>
      </c>
      <c r="F146" s="158" t="s">
        <v>535</v>
      </c>
      <c r="G146" s="159" t="s">
        <v>199</v>
      </c>
      <c r="H146" s="160">
        <v>2005.078</v>
      </c>
      <c r="I146" s="161"/>
      <c r="J146" s="160">
        <f t="shared" si="10"/>
        <v>0</v>
      </c>
      <c r="K146" s="162"/>
      <c r="L146" s="163"/>
      <c r="M146" s="164" t="s">
        <v>1</v>
      </c>
      <c r="N146" s="165" t="s">
        <v>41</v>
      </c>
      <c r="O146" s="55"/>
      <c r="P146" s="151">
        <f t="shared" si="11"/>
        <v>0</v>
      </c>
      <c r="Q146" s="151">
        <v>2.9999999999999997E-4</v>
      </c>
      <c r="R146" s="151">
        <f t="shared" si="12"/>
        <v>0.60152339999999993</v>
      </c>
      <c r="S146" s="151">
        <v>0</v>
      </c>
      <c r="T146" s="152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167</v>
      </c>
      <c r="AT146" s="153" t="s">
        <v>252</v>
      </c>
      <c r="AU146" s="153" t="s">
        <v>142</v>
      </c>
      <c r="AY146" s="14" t="s">
        <v>135</v>
      </c>
      <c r="BE146" s="154">
        <f t="shared" si="14"/>
        <v>0</v>
      </c>
      <c r="BF146" s="154">
        <f t="shared" si="15"/>
        <v>0</v>
      </c>
      <c r="BG146" s="154">
        <f t="shared" si="16"/>
        <v>0</v>
      </c>
      <c r="BH146" s="154">
        <f t="shared" si="17"/>
        <v>0</v>
      </c>
      <c r="BI146" s="154">
        <f t="shared" si="18"/>
        <v>0</v>
      </c>
      <c r="BJ146" s="14" t="s">
        <v>142</v>
      </c>
      <c r="BK146" s="155">
        <f t="shared" si="19"/>
        <v>0</v>
      </c>
      <c r="BL146" s="14" t="s">
        <v>141</v>
      </c>
      <c r="BM146" s="153" t="s">
        <v>536</v>
      </c>
    </row>
    <row r="147" spans="1:65" s="2" customFormat="1" ht="24.2" customHeight="1">
      <c r="A147" s="29"/>
      <c r="B147" s="141"/>
      <c r="C147" s="142" t="s">
        <v>7</v>
      </c>
      <c r="D147" s="142" t="s">
        <v>137</v>
      </c>
      <c r="E147" s="143" t="s">
        <v>537</v>
      </c>
      <c r="F147" s="144" t="s">
        <v>538</v>
      </c>
      <c r="G147" s="145" t="s">
        <v>146</v>
      </c>
      <c r="H147" s="146">
        <v>24.363</v>
      </c>
      <c r="I147" s="147"/>
      <c r="J147" s="146">
        <f t="shared" si="10"/>
        <v>0</v>
      </c>
      <c r="K147" s="148"/>
      <c r="L147" s="30"/>
      <c r="M147" s="149" t="s">
        <v>1</v>
      </c>
      <c r="N147" s="150" t="s">
        <v>41</v>
      </c>
      <c r="O147" s="55"/>
      <c r="P147" s="151">
        <f t="shared" si="11"/>
        <v>0</v>
      </c>
      <c r="Q147" s="151">
        <v>1.63</v>
      </c>
      <c r="R147" s="151">
        <f t="shared" si="12"/>
        <v>39.711689999999997</v>
      </c>
      <c r="S147" s="151">
        <v>0</v>
      </c>
      <c r="T147" s="152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141</v>
      </c>
      <c r="AT147" s="153" t="s">
        <v>137</v>
      </c>
      <c r="AU147" s="153" t="s">
        <v>142</v>
      </c>
      <c r="AY147" s="14" t="s">
        <v>135</v>
      </c>
      <c r="BE147" s="154">
        <f t="shared" si="14"/>
        <v>0</v>
      </c>
      <c r="BF147" s="154">
        <f t="shared" si="15"/>
        <v>0</v>
      </c>
      <c r="BG147" s="154">
        <f t="shared" si="16"/>
        <v>0</v>
      </c>
      <c r="BH147" s="154">
        <f t="shared" si="17"/>
        <v>0</v>
      </c>
      <c r="BI147" s="154">
        <f t="shared" si="18"/>
        <v>0</v>
      </c>
      <c r="BJ147" s="14" t="s">
        <v>142</v>
      </c>
      <c r="BK147" s="155">
        <f t="shared" si="19"/>
        <v>0</v>
      </c>
      <c r="BL147" s="14" t="s">
        <v>141</v>
      </c>
      <c r="BM147" s="153" t="s">
        <v>539</v>
      </c>
    </row>
    <row r="148" spans="1:65" s="2" customFormat="1" ht="14.45" customHeight="1">
      <c r="A148" s="29"/>
      <c r="B148" s="141"/>
      <c r="C148" s="142" t="s">
        <v>222</v>
      </c>
      <c r="D148" s="142" t="s">
        <v>137</v>
      </c>
      <c r="E148" s="143" t="s">
        <v>540</v>
      </c>
      <c r="F148" s="144" t="s">
        <v>541</v>
      </c>
      <c r="G148" s="145" t="s">
        <v>140</v>
      </c>
      <c r="H148" s="146">
        <v>1320</v>
      </c>
      <c r="I148" s="147"/>
      <c r="J148" s="146">
        <f t="shared" si="10"/>
        <v>0</v>
      </c>
      <c r="K148" s="148"/>
      <c r="L148" s="30"/>
      <c r="M148" s="149" t="s">
        <v>1</v>
      </c>
      <c r="N148" s="150" t="s">
        <v>41</v>
      </c>
      <c r="O148" s="55"/>
      <c r="P148" s="151">
        <f t="shared" si="11"/>
        <v>0</v>
      </c>
      <c r="Q148" s="151">
        <v>0.24682999999999999</v>
      </c>
      <c r="R148" s="151">
        <f t="shared" si="12"/>
        <v>325.81560000000002</v>
      </c>
      <c r="S148" s="151">
        <v>0</v>
      </c>
      <c r="T148" s="152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141</v>
      </c>
      <c r="AT148" s="153" t="s">
        <v>137</v>
      </c>
      <c r="AU148" s="153" t="s">
        <v>142</v>
      </c>
      <c r="AY148" s="14" t="s">
        <v>135</v>
      </c>
      <c r="BE148" s="154">
        <f t="shared" si="14"/>
        <v>0</v>
      </c>
      <c r="BF148" s="154">
        <f t="shared" si="15"/>
        <v>0</v>
      </c>
      <c r="BG148" s="154">
        <f t="shared" si="16"/>
        <v>0</v>
      </c>
      <c r="BH148" s="154">
        <f t="shared" si="17"/>
        <v>0</v>
      </c>
      <c r="BI148" s="154">
        <f t="shared" si="18"/>
        <v>0</v>
      </c>
      <c r="BJ148" s="14" t="s">
        <v>142</v>
      </c>
      <c r="BK148" s="155">
        <f t="shared" si="19"/>
        <v>0</v>
      </c>
      <c r="BL148" s="14" t="s">
        <v>141</v>
      </c>
      <c r="BM148" s="153" t="s">
        <v>542</v>
      </c>
    </row>
    <row r="149" spans="1:65" s="2" customFormat="1" ht="14.45" customHeight="1">
      <c r="A149" s="29"/>
      <c r="B149" s="141"/>
      <c r="C149" s="142" t="s">
        <v>226</v>
      </c>
      <c r="D149" s="142" t="s">
        <v>137</v>
      </c>
      <c r="E149" s="143" t="s">
        <v>543</v>
      </c>
      <c r="F149" s="144" t="s">
        <v>544</v>
      </c>
      <c r="G149" s="145" t="s">
        <v>140</v>
      </c>
      <c r="H149" s="146">
        <v>144.80000000000001</v>
      </c>
      <c r="I149" s="147"/>
      <c r="J149" s="146">
        <f t="shared" si="10"/>
        <v>0</v>
      </c>
      <c r="K149" s="148"/>
      <c r="L149" s="30"/>
      <c r="M149" s="149" t="s">
        <v>1</v>
      </c>
      <c r="N149" s="150" t="s">
        <v>41</v>
      </c>
      <c r="O149" s="55"/>
      <c r="P149" s="151">
        <f t="shared" si="11"/>
        <v>0</v>
      </c>
      <c r="Q149" s="151">
        <v>0.25212000000000001</v>
      </c>
      <c r="R149" s="151">
        <f t="shared" si="12"/>
        <v>36.506976000000002</v>
      </c>
      <c r="S149" s="151">
        <v>0</v>
      </c>
      <c r="T149" s="152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141</v>
      </c>
      <c r="AT149" s="153" t="s">
        <v>137</v>
      </c>
      <c r="AU149" s="153" t="s">
        <v>142</v>
      </c>
      <c r="AY149" s="14" t="s">
        <v>135</v>
      </c>
      <c r="BE149" s="154">
        <f t="shared" si="14"/>
        <v>0</v>
      </c>
      <c r="BF149" s="154">
        <f t="shared" si="15"/>
        <v>0</v>
      </c>
      <c r="BG149" s="154">
        <f t="shared" si="16"/>
        <v>0</v>
      </c>
      <c r="BH149" s="154">
        <f t="shared" si="17"/>
        <v>0</v>
      </c>
      <c r="BI149" s="154">
        <f t="shared" si="18"/>
        <v>0</v>
      </c>
      <c r="BJ149" s="14" t="s">
        <v>142</v>
      </c>
      <c r="BK149" s="155">
        <f t="shared" si="19"/>
        <v>0</v>
      </c>
      <c r="BL149" s="14" t="s">
        <v>141</v>
      </c>
      <c r="BM149" s="153" t="s">
        <v>545</v>
      </c>
    </row>
    <row r="150" spans="1:65" s="2" customFormat="1" ht="14.45" customHeight="1">
      <c r="A150" s="29"/>
      <c r="B150" s="141"/>
      <c r="C150" s="156" t="s">
        <v>230</v>
      </c>
      <c r="D150" s="156" t="s">
        <v>252</v>
      </c>
      <c r="E150" s="157" t="s">
        <v>546</v>
      </c>
      <c r="F150" s="158" t="s">
        <v>547</v>
      </c>
      <c r="G150" s="159" t="s">
        <v>331</v>
      </c>
      <c r="H150" s="160">
        <v>1</v>
      </c>
      <c r="I150" s="161"/>
      <c r="J150" s="160">
        <f t="shared" si="10"/>
        <v>0</v>
      </c>
      <c r="K150" s="162"/>
      <c r="L150" s="163"/>
      <c r="M150" s="164" t="s">
        <v>1</v>
      </c>
      <c r="N150" s="165" t="s">
        <v>41</v>
      </c>
      <c r="O150" s="55"/>
      <c r="P150" s="151">
        <f t="shared" si="11"/>
        <v>0</v>
      </c>
      <c r="Q150" s="151">
        <v>0</v>
      </c>
      <c r="R150" s="151">
        <f t="shared" si="12"/>
        <v>0</v>
      </c>
      <c r="S150" s="151">
        <v>0</v>
      </c>
      <c r="T150" s="152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167</v>
      </c>
      <c r="AT150" s="153" t="s">
        <v>252</v>
      </c>
      <c r="AU150" s="153" t="s">
        <v>142</v>
      </c>
      <c r="AY150" s="14" t="s">
        <v>135</v>
      </c>
      <c r="BE150" s="154">
        <f t="shared" si="14"/>
        <v>0</v>
      </c>
      <c r="BF150" s="154">
        <f t="shared" si="15"/>
        <v>0</v>
      </c>
      <c r="BG150" s="154">
        <f t="shared" si="16"/>
        <v>0</v>
      </c>
      <c r="BH150" s="154">
        <f t="shared" si="17"/>
        <v>0</v>
      </c>
      <c r="BI150" s="154">
        <f t="shared" si="18"/>
        <v>0</v>
      </c>
      <c r="BJ150" s="14" t="s">
        <v>142</v>
      </c>
      <c r="BK150" s="155">
        <f t="shared" si="19"/>
        <v>0</v>
      </c>
      <c r="BL150" s="14" t="s">
        <v>141</v>
      </c>
      <c r="BM150" s="153" t="s">
        <v>548</v>
      </c>
    </row>
    <row r="151" spans="1:65" s="2" customFormat="1" ht="24.2" customHeight="1">
      <c r="A151" s="29"/>
      <c r="B151" s="141"/>
      <c r="C151" s="142" t="s">
        <v>234</v>
      </c>
      <c r="D151" s="142" t="s">
        <v>137</v>
      </c>
      <c r="E151" s="143" t="s">
        <v>207</v>
      </c>
      <c r="F151" s="144" t="s">
        <v>208</v>
      </c>
      <c r="G151" s="145" t="s">
        <v>146</v>
      </c>
      <c r="H151" s="146">
        <v>13.09</v>
      </c>
      <c r="I151" s="147"/>
      <c r="J151" s="146">
        <f t="shared" si="10"/>
        <v>0</v>
      </c>
      <c r="K151" s="148"/>
      <c r="L151" s="30"/>
      <c r="M151" s="149" t="s">
        <v>1</v>
      </c>
      <c r="N151" s="150" t="s">
        <v>41</v>
      </c>
      <c r="O151" s="55"/>
      <c r="P151" s="151">
        <f t="shared" si="11"/>
        <v>0</v>
      </c>
      <c r="Q151" s="151">
        <v>2.0699999999999998</v>
      </c>
      <c r="R151" s="151">
        <f t="shared" si="12"/>
        <v>27.096299999999999</v>
      </c>
      <c r="S151" s="151">
        <v>0</v>
      </c>
      <c r="T151" s="152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141</v>
      </c>
      <c r="AT151" s="153" t="s">
        <v>137</v>
      </c>
      <c r="AU151" s="153" t="s">
        <v>142</v>
      </c>
      <c r="AY151" s="14" t="s">
        <v>135</v>
      </c>
      <c r="BE151" s="154">
        <f t="shared" si="14"/>
        <v>0</v>
      </c>
      <c r="BF151" s="154">
        <f t="shared" si="15"/>
        <v>0</v>
      </c>
      <c r="BG151" s="154">
        <f t="shared" si="16"/>
        <v>0</v>
      </c>
      <c r="BH151" s="154">
        <f t="shared" si="17"/>
        <v>0</v>
      </c>
      <c r="BI151" s="154">
        <f t="shared" si="18"/>
        <v>0</v>
      </c>
      <c r="BJ151" s="14" t="s">
        <v>142</v>
      </c>
      <c r="BK151" s="155">
        <f t="shared" si="19"/>
        <v>0</v>
      </c>
      <c r="BL151" s="14" t="s">
        <v>141</v>
      </c>
      <c r="BM151" s="153" t="s">
        <v>549</v>
      </c>
    </row>
    <row r="152" spans="1:65" s="12" customFormat="1" ht="22.9" customHeight="1">
      <c r="B152" s="128"/>
      <c r="D152" s="129" t="s">
        <v>74</v>
      </c>
      <c r="E152" s="139" t="s">
        <v>141</v>
      </c>
      <c r="F152" s="139" t="s">
        <v>550</v>
      </c>
      <c r="I152" s="131"/>
      <c r="J152" s="140">
        <f>BK152</f>
        <v>0</v>
      </c>
      <c r="L152" s="128"/>
      <c r="M152" s="133"/>
      <c r="N152" s="134"/>
      <c r="O152" s="134"/>
      <c r="P152" s="135">
        <f>P153</f>
        <v>0</v>
      </c>
      <c r="Q152" s="134"/>
      <c r="R152" s="135">
        <f>R153</f>
        <v>5.6109996000000004</v>
      </c>
      <c r="S152" s="134"/>
      <c r="T152" s="136">
        <f>T153</f>
        <v>0</v>
      </c>
      <c r="AR152" s="129" t="s">
        <v>83</v>
      </c>
      <c r="AT152" s="137" t="s">
        <v>74</v>
      </c>
      <c r="AU152" s="137" t="s">
        <v>83</v>
      </c>
      <c r="AY152" s="129" t="s">
        <v>135</v>
      </c>
      <c r="BK152" s="138">
        <f>BK153</f>
        <v>0</v>
      </c>
    </row>
    <row r="153" spans="1:65" s="2" customFormat="1" ht="24.2" customHeight="1">
      <c r="A153" s="29"/>
      <c r="B153" s="141"/>
      <c r="C153" s="142" t="s">
        <v>238</v>
      </c>
      <c r="D153" s="142" t="s">
        <v>137</v>
      </c>
      <c r="E153" s="143" t="s">
        <v>551</v>
      </c>
      <c r="F153" s="144" t="s">
        <v>552</v>
      </c>
      <c r="G153" s="145" t="s">
        <v>146</v>
      </c>
      <c r="H153" s="146">
        <v>3.294</v>
      </c>
      <c r="I153" s="147"/>
      <c r="J153" s="146">
        <f>ROUND(I153*H153,3)</f>
        <v>0</v>
      </c>
      <c r="K153" s="148"/>
      <c r="L153" s="30"/>
      <c r="M153" s="149" t="s">
        <v>1</v>
      </c>
      <c r="N153" s="150" t="s">
        <v>41</v>
      </c>
      <c r="O153" s="55"/>
      <c r="P153" s="151">
        <f>O153*H153</f>
        <v>0</v>
      </c>
      <c r="Q153" s="151">
        <v>1.7034</v>
      </c>
      <c r="R153" s="151">
        <f>Q153*H153</f>
        <v>5.6109996000000004</v>
      </c>
      <c r="S153" s="151">
        <v>0</v>
      </c>
      <c r="T153" s="152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141</v>
      </c>
      <c r="AT153" s="153" t="s">
        <v>137</v>
      </c>
      <c r="AU153" s="153" t="s">
        <v>142</v>
      </c>
      <c r="AY153" s="14" t="s">
        <v>135</v>
      </c>
      <c r="BE153" s="154">
        <f>IF(N153="základná",J153,0)</f>
        <v>0</v>
      </c>
      <c r="BF153" s="154">
        <f>IF(N153="znížená",J153,0)</f>
        <v>0</v>
      </c>
      <c r="BG153" s="154">
        <f>IF(N153="zákl. prenesená",J153,0)</f>
        <v>0</v>
      </c>
      <c r="BH153" s="154">
        <f>IF(N153="zníž. prenesená",J153,0)</f>
        <v>0</v>
      </c>
      <c r="BI153" s="154">
        <f>IF(N153="nulová",J153,0)</f>
        <v>0</v>
      </c>
      <c r="BJ153" s="14" t="s">
        <v>142</v>
      </c>
      <c r="BK153" s="155">
        <f>ROUND(I153*H153,3)</f>
        <v>0</v>
      </c>
      <c r="BL153" s="14" t="s">
        <v>141</v>
      </c>
      <c r="BM153" s="153" t="s">
        <v>553</v>
      </c>
    </row>
    <row r="154" spans="1:65" s="12" customFormat="1" ht="22.9" customHeight="1">
      <c r="B154" s="128"/>
      <c r="D154" s="129" t="s">
        <v>74</v>
      </c>
      <c r="E154" s="139" t="s">
        <v>167</v>
      </c>
      <c r="F154" s="139" t="s">
        <v>554</v>
      </c>
      <c r="I154" s="131"/>
      <c r="J154" s="140">
        <f>BK154</f>
        <v>0</v>
      </c>
      <c r="L154" s="128"/>
      <c r="M154" s="133"/>
      <c r="N154" s="134"/>
      <c r="O154" s="134"/>
      <c r="P154" s="135">
        <f>SUM(P155:P170)</f>
        <v>0</v>
      </c>
      <c r="Q154" s="134"/>
      <c r="R154" s="135">
        <f>SUM(R155:R170)</f>
        <v>3.7138178000000002</v>
      </c>
      <c r="S154" s="134"/>
      <c r="T154" s="136">
        <f>SUM(T155:T170)</f>
        <v>0</v>
      </c>
      <c r="AR154" s="129" t="s">
        <v>83</v>
      </c>
      <c r="AT154" s="137" t="s">
        <v>74</v>
      </c>
      <c r="AU154" s="137" t="s">
        <v>83</v>
      </c>
      <c r="AY154" s="129" t="s">
        <v>135</v>
      </c>
      <c r="BK154" s="138">
        <f>SUM(BK155:BK170)</f>
        <v>0</v>
      </c>
    </row>
    <row r="155" spans="1:65" s="2" customFormat="1" ht="24.2" customHeight="1">
      <c r="A155" s="29"/>
      <c r="B155" s="141"/>
      <c r="C155" s="142" t="s">
        <v>242</v>
      </c>
      <c r="D155" s="142" t="s">
        <v>137</v>
      </c>
      <c r="E155" s="143" t="s">
        <v>555</v>
      </c>
      <c r="F155" s="144" t="s">
        <v>556</v>
      </c>
      <c r="G155" s="145" t="s">
        <v>140</v>
      </c>
      <c r="H155" s="146">
        <v>5</v>
      </c>
      <c r="I155" s="147"/>
      <c r="J155" s="146">
        <f t="shared" ref="J155:J170" si="20">ROUND(I155*H155,3)</f>
        <v>0</v>
      </c>
      <c r="K155" s="148"/>
      <c r="L155" s="30"/>
      <c r="M155" s="149" t="s">
        <v>1</v>
      </c>
      <c r="N155" s="150" t="s">
        <v>41</v>
      </c>
      <c r="O155" s="55"/>
      <c r="P155" s="151">
        <f t="shared" ref="P155:P170" si="21">O155*H155</f>
        <v>0</v>
      </c>
      <c r="Q155" s="151">
        <v>1.0000000000000001E-5</v>
      </c>
      <c r="R155" s="151">
        <f t="shared" ref="R155:R170" si="22">Q155*H155</f>
        <v>5.0000000000000002E-5</v>
      </c>
      <c r="S155" s="151">
        <v>0</v>
      </c>
      <c r="T155" s="152">
        <f t="shared" ref="T155:T170" si="2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141</v>
      </c>
      <c r="AT155" s="153" t="s">
        <v>137</v>
      </c>
      <c r="AU155" s="153" t="s">
        <v>142</v>
      </c>
      <c r="AY155" s="14" t="s">
        <v>135</v>
      </c>
      <c r="BE155" s="154">
        <f t="shared" ref="BE155:BE170" si="24">IF(N155="základná",J155,0)</f>
        <v>0</v>
      </c>
      <c r="BF155" s="154">
        <f t="shared" ref="BF155:BF170" si="25">IF(N155="znížená",J155,0)</f>
        <v>0</v>
      </c>
      <c r="BG155" s="154">
        <f t="shared" ref="BG155:BG170" si="26">IF(N155="zákl. prenesená",J155,0)</f>
        <v>0</v>
      </c>
      <c r="BH155" s="154">
        <f t="shared" ref="BH155:BH170" si="27">IF(N155="zníž. prenesená",J155,0)</f>
        <v>0</v>
      </c>
      <c r="BI155" s="154">
        <f t="shared" ref="BI155:BI170" si="28">IF(N155="nulová",J155,0)</f>
        <v>0</v>
      </c>
      <c r="BJ155" s="14" t="s">
        <v>142</v>
      </c>
      <c r="BK155" s="155">
        <f t="shared" ref="BK155:BK170" si="29">ROUND(I155*H155,3)</f>
        <v>0</v>
      </c>
      <c r="BL155" s="14" t="s">
        <v>141</v>
      </c>
      <c r="BM155" s="153" t="s">
        <v>557</v>
      </c>
    </row>
    <row r="156" spans="1:65" s="2" customFormat="1" ht="24.2" customHeight="1">
      <c r="A156" s="29"/>
      <c r="B156" s="141"/>
      <c r="C156" s="156" t="s">
        <v>247</v>
      </c>
      <c r="D156" s="156" t="s">
        <v>252</v>
      </c>
      <c r="E156" s="157" t="s">
        <v>558</v>
      </c>
      <c r="F156" s="158" t="s">
        <v>559</v>
      </c>
      <c r="G156" s="159" t="s">
        <v>213</v>
      </c>
      <c r="H156" s="160">
        <v>5.5</v>
      </c>
      <c r="I156" s="161"/>
      <c r="J156" s="160">
        <f t="shared" si="20"/>
        <v>0</v>
      </c>
      <c r="K156" s="162"/>
      <c r="L156" s="163"/>
      <c r="M156" s="164" t="s">
        <v>1</v>
      </c>
      <c r="N156" s="165" t="s">
        <v>41</v>
      </c>
      <c r="O156" s="55"/>
      <c r="P156" s="151">
        <f t="shared" si="21"/>
        <v>0</v>
      </c>
      <c r="Q156" s="151">
        <v>6.0899999999999999E-3</v>
      </c>
      <c r="R156" s="151">
        <f t="shared" si="22"/>
        <v>3.3494999999999997E-2</v>
      </c>
      <c r="S156" s="151">
        <v>0</v>
      </c>
      <c r="T156" s="152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167</v>
      </c>
      <c r="AT156" s="153" t="s">
        <v>252</v>
      </c>
      <c r="AU156" s="153" t="s">
        <v>142</v>
      </c>
      <c r="AY156" s="14" t="s">
        <v>135</v>
      </c>
      <c r="BE156" s="154">
        <f t="shared" si="24"/>
        <v>0</v>
      </c>
      <c r="BF156" s="154">
        <f t="shared" si="25"/>
        <v>0</v>
      </c>
      <c r="BG156" s="154">
        <f t="shared" si="26"/>
        <v>0</v>
      </c>
      <c r="BH156" s="154">
        <f t="shared" si="27"/>
        <v>0</v>
      </c>
      <c r="BI156" s="154">
        <f t="shared" si="28"/>
        <v>0</v>
      </c>
      <c r="BJ156" s="14" t="s">
        <v>142</v>
      </c>
      <c r="BK156" s="155">
        <f t="shared" si="29"/>
        <v>0</v>
      </c>
      <c r="BL156" s="14" t="s">
        <v>141</v>
      </c>
      <c r="BM156" s="153" t="s">
        <v>560</v>
      </c>
    </row>
    <row r="157" spans="1:65" s="2" customFormat="1" ht="24.2" customHeight="1">
      <c r="A157" s="29"/>
      <c r="B157" s="141"/>
      <c r="C157" s="142" t="s">
        <v>251</v>
      </c>
      <c r="D157" s="142" t="s">
        <v>137</v>
      </c>
      <c r="E157" s="143" t="s">
        <v>561</v>
      </c>
      <c r="F157" s="144" t="s">
        <v>562</v>
      </c>
      <c r="G157" s="145" t="s">
        <v>140</v>
      </c>
      <c r="H157" s="146">
        <v>102.6</v>
      </c>
      <c r="I157" s="147"/>
      <c r="J157" s="146">
        <f t="shared" si="20"/>
        <v>0</v>
      </c>
      <c r="K157" s="148"/>
      <c r="L157" s="30"/>
      <c r="M157" s="149" t="s">
        <v>1</v>
      </c>
      <c r="N157" s="150" t="s">
        <v>41</v>
      </c>
      <c r="O157" s="55"/>
      <c r="P157" s="151">
        <f t="shared" si="21"/>
        <v>0</v>
      </c>
      <c r="Q157" s="151">
        <v>1.0000000000000001E-5</v>
      </c>
      <c r="R157" s="151">
        <f t="shared" si="22"/>
        <v>1.026E-3</v>
      </c>
      <c r="S157" s="151">
        <v>0</v>
      </c>
      <c r="T157" s="152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141</v>
      </c>
      <c r="AT157" s="153" t="s">
        <v>137</v>
      </c>
      <c r="AU157" s="153" t="s">
        <v>142</v>
      </c>
      <c r="AY157" s="14" t="s">
        <v>135</v>
      </c>
      <c r="BE157" s="154">
        <f t="shared" si="24"/>
        <v>0</v>
      </c>
      <c r="BF157" s="154">
        <f t="shared" si="25"/>
        <v>0</v>
      </c>
      <c r="BG157" s="154">
        <f t="shared" si="26"/>
        <v>0</v>
      </c>
      <c r="BH157" s="154">
        <f t="shared" si="27"/>
        <v>0</v>
      </c>
      <c r="BI157" s="154">
        <f t="shared" si="28"/>
        <v>0</v>
      </c>
      <c r="BJ157" s="14" t="s">
        <v>142</v>
      </c>
      <c r="BK157" s="155">
        <f t="shared" si="29"/>
        <v>0</v>
      </c>
      <c r="BL157" s="14" t="s">
        <v>141</v>
      </c>
      <c r="BM157" s="153" t="s">
        <v>563</v>
      </c>
    </row>
    <row r="158" spans="1:65" s="2" customFormat="1" ht="24.2" customHeight="1">
      <c r="A158" s="29"/>
      <c r="B158" s="141"/>
      <c r="C158" s="156" t="s">
        <v>256</v>
      </c>
      <c r="D158" s="156" t="s">
        <v>252</v>
      </c>
      <c r="E158" s="157" t="s">
        <v>564</v>
      </c>
      <c r="F158" s="158" t="s">
        <v>565</v>
      </c>
      <c r="G158" s="159" t="s">
        <v>140</v>
      </c>
      <c r="H158" s="160">
        <v>112.86</v>
      </c>
      <c r="I158" s="161"/>
      <c r="J158" s="160">
        <f t="shared" si="20"/>
        <v>0</v>
      </c>
      <c r="K158" s="162"/>
      <c r="L158" s="163"/>
      <c r="M158" s="164" t="s">
        <v>1</v>
      </c>
      <c r="N158" s="165" t="s">
        <v>41</v>
      </c>
      <c r="O158" s="55"/>
      <c r="P158" s="151">
        <f t="shared" si="21"/>
        <v>0</v>
      </c>
      <c r="Q158" s="151">
        <v>1.0540000000000001E-2</v>
      </c>
      <c r="R158" s="151">
        <f t="shared" si="22"/>
        <v>1.1895444000000002</v>
      </c>
      <c r="S158" s="151">
        <v>0</v>
      </c>
      <c r="T158" s="152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167</v>
      </c>
      <c r="AT158" s="153" t="s">
        <v>252</v>
      </c>
      <c r="AU158" s="153" t="s">
        <v>142</v>
      </c>
      <c r="AY158" s="14" t="s">
        <v>135</v>
      </c>
      <c r="BE158" s="154">
        <f t="shared" si="24"/>
        <v>0</v>
      </c>
      <c r="BF158" s="154">
        <f t="shared" si="25"/>
        <v>0</v>
      </c>
      <c r="BG158" s="154">
        <f t="shared" si="26"/>
        <v>0</v>
      </c>
      <c r="BH158" s="154">
        <f t="shared" si="27"/>
        <v>0</v>
      </c>
      <c r="BI158" s="154">
        <f t="shared" si="28"/>
        <v>0</v>
      </c>
      <c r="BJ158" s="14" t="s">
        <v>142</v>
      </c>
      <c r="BK158" s="155">
        <f t="shared" si="29"/>
        <v>0</v>
      </c>
      <c r="BL158" s="14" t="s">
        <v>141</v>
      </c>
      <c r="BM158" s="153" t="s">
        <v>566</v>
      </c>
    </row>
    <row r="159" spans="1:65" s="2" customFormat="1" ht="14.45" customHeight="1">
      <c r="A159" s="29"/>
      <c r="B159" s="141"/>
      <c r="C159" s="142" t="s">
        <v>261</v>
      </c>
      <c r="D159" s="142" t="s">
        <v>137</v>
      </c>
      <c r="E159" s="143" t="s">
        <v>567</v>
      </c>
      <c r="F159" s="144" t="s">
        <v>568</v>
      </c>
      <c r="G159" s="145" t="s">
        <v>213</v>
      </c>
      <c r="H159" s="146">
        <v>4</v>
      </c>
      <c r="I159" s="147"/>
      <c r="J159" s="146">
        <f t="shared" si="20"/>
        <v>0</v>
      </c>
      <c r="K159" s="148"/>
      <c r="L159" s="30"/>
      <c r="M159" s="149" t="s">
        <v>1</v>
      </c>
      <c r="N159" s="150" t="s">
        <v>41</v>
      </c>
      <c r="O159" s="55"/>
      <c r="P159" s="151">
        <f t="shared" si="21"/>
        <v>0</v>
      </c>
      <c r="Q159" s="151">
        <v>4.0000000000000003E-5</v>
      </c>
      <c r="R159" s="151">
        <f t="shared" si="22"/>
        <v>1.6000000000000001E-4</v>
      </c>
      <c r="S159" s="151">
        <v>0</v>
      </c>
      <c r="T159" s="152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141</v>
      </c>
      <c r="AT159" s="153" t="s">
        <v>137</v>
      </c>
      <c r="AU159" s="153" t="s">
        <v>142</v>
      </c>
      <c r="AY159" s="14" t="s">
        <v>135</v>
      </c>
      <c r="BE159" s="154">
        <f t="shared" si="24"/>
        <v>0</v>
      </c>
      <c r="BF159" s="154">
        <f t="shared" si="25"/>
        <v>0</v>
      </c>
      <c r="BG159" s="154">
        <f t="shared" si="26"/>
        <v>0</v>
      </c>
      <c r="BH159" s="154">
        <f t="shared" si="27"/>
        <v>0</v>
      </c>
      <c r="BI159" s="154">
        <f t="shared" si="28"/>
        <v>0</v>
      </c>
      <c r="BJ159" s="14" t="s">
        <v>142</v>
      </c>
      <c r="BK159" s="155">
        <f t="shared" si="29"/>
        <v>0</v>
      </c>
      <c r="BL159" s="14" t="s">
        <v>141</v>
      </c>
      <c r="BM159" s="153" t="s">
        <v>569</v>
      </c>
    </row>
    <row r="160" spans="1:65" s="2" customFormat="1" ht="24.2" customHeight="1">
      <c r="A160" s="29"/>
      <c r="B160" s="141"/>
      <c r="C160" s="156" t="s">
        <v>265</v>
      </c>
      <c r="D160" s="156" t="s">
        <v>252</v>
      </c>
      <c r="E160" s="157" t="s">
        <v>570</v>
      </c>
      <c r="F160" s="158" t="s">
        <v>571</v>
      </c>
      <c r="G160" s="159" t="s">
        <v>213</v>
      </c>
      <c r="H160" s="160">
        <v>4</v>
      </c>
      <c r="I160" s="161"/>
      <c r="J160" s="160">
        <f t="shared" si="20"/>
        <v>0</v>
      </c>
      <c r="K160" s="162"/>
      <c r="L160" s="163"/>
      <c r="M160" s="164" t="s">
        <v>1</v>
      </c>
      <c r="N160" s="165" t="s">
        <v>41</v>
      </c>
      <c r="O160" s="55"/>
      <c r="P160" s="151">
        <f t="shared" si="21"/>
        <v>0</v>
      </c>
      <c r="Q160" s="151">
        <v>3.2000000000000003E-4</v>
      </c>
      <c r="R160" s="151">
        <f t="shared" si="22"/>
        <v>1.2800000000000001E-3</v>
      </c>
      <c r="S160" s="151">
        <v>0</v>
      </c>
      <c r="T160" s="152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167</v>
      </c>
      <c r="AT160" s="153" t="s">
        <v>252</v>
      </c>
      <c r="AU160" s="153" t="s">
        <v>142</v>
      </c>
      <c r="AY160" s="14" t="s">
        <v>135</v>
      </c>
      <c r="BE160" s="154">
        <f t="shared" si="24"/>
        <v>0</v>
      </c>
      <c r="BF160" s="154">
        <f t="shared" si="25"/>
        <v>0</v>
      </c>
      <c r="BG160" s="154">
        <f t="shared" si="26"/>
        <v>0</v>
      </c>
      <c r="BH160" s="154">
        <f t="shared" si="27"/>
        <v>0</v>
      </c>
      <c r="BI160" s="154">
        <f t="shared" si="28"/>
        <v>0</v>
      </c>
      <c r="BJ160" s="14" t="s">
        <v>142</v>
      </c>
      <c r="BK160" s="155">
        <f t="shared" si="29"/>
        <v>0</v>
      </c>
      <c r="BL160" s="14" t="s">
        <v>141</v>
      </c>
      <c r="BM160" s="153" t="s">
        <v>572</v>
      </c>
    </row>
    <row r="161" spans="1:65" s="2" customFormat="1" ht="14.45" customHeight="1">
      <c r="A161" s="29"/>
      <c r="B161" s="141"/>
      <c r="C161" s="142" t="s">
        <v>269</v>
      </c>
      <c r="D161" s="142" t="s">
        <v>137</v>
      </c>
      <c r="E161" s="143" t="s">
        <v>573</v>
      </c>
      <c r="F161" s="144" t="s">
        <v>574</v>
      </c>
      <c r="G161" s="145" t="s">
        <v>213</v>
      </c>
      <c r="H161" s="146">
        <v>8</v>
      </c>
      <c r="I161" s="147"/>
      <c r="J161" s="146">
        <f t="shared" si="20"/>
        <v>0</v>
      </c>
      <c r="K161" s="148"/>
      <c r="L161" s="30"/>
      <c r="M161" s="149" t="s">
        <v>1</v>
      </c>
      <c r="N161" s="150" t="s">
        <v>41</v>
      </c>
      <c r="O161" s="55"/>
      <c r="P161" s="151">
        <f t="shared" si="21"/>
        <v>0</v>
      </c>
      <c r="Q161" s="151">
        <v>5.0000000000000002E-5</v>
      </c>
      <c r="R161" s="151">
        <f t="shared" si="22"/>
        <v>4.0000000000000002E-4</v>
      </c>
      <c r="S161" s="151">
        <v>0</v>
      </c>
      <c r="T161" s="152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141</v>
      </c>
      <c r="AT161" s="153" t="s">
        <v>137</v>
      </c>
      <c r="AU161" s="153" t="s">
        <v>142</v>
      </c>
      <c r="AY161" s="14" t="s">
        <v>135</v>
      </c>
      <c r="BE161" s="154">
        <f t="shared" si="24"/>
        <v>0</v>
      </c>
      <c r="BF161" s="154">
        <f t="shared" si="25"/>
        <v>0</v>
      </c>
      <c r="BG161" s="154">
        <f t="shared" si="26"/>
        <v>0</v>
      </c>
      <c r="BH161" s="154">
        <f t="shared" si="27"/>
        <v>0</v>
      </c>
      <c r="BI161" s="154">
        <f t="shared" si="28"/>
        <v>0</v>
      </c>
      <c r="BJ161" s="14" t="s">
        <v>142</v>
      </c>
      <c r="BK161" s="155">
        <f t="shared" si="29"/>
        <v>0</v>
      </c>
      <c r="BL161" s="14" t="s">
        <v>141</v>
      </c>
      <c r="BM161" s="153" t="s">
        <v>575</v>
      </c>
    </row>
    <row r="162" spans="1:65" s="2" customFormat="1" ht="24.2" customHeight="1">
      <c r="A162" s="29"/>
      <c r="B162" s="141"/>
      <c r="C162" s="156" t="s">
        <v>273</v>
      </c>
      <c r="D162" s="156" t="s">
        <v>252</v>
      </c>
      <c r="E162" s="157" t="s">
        <v>576</v>
      </c>
      <c r="F162" s="158" t="s">
        <v>577</v>
      </c>
      <c r="G162" s="159" t="s">
        <v>213</v>
      </c>
      <c r="H162" s="160">
        <v>8</v>
      </c>
      <c r="I162" s="161"/>
      <c r="J162" s="160">
        <f t="shared" si="20"/>
        <v>0</v>
      </c>
      <c r="K162" s="162"/>
      <c r="L162" s="163"/>
      <c r="M162" s="164" t="s">
        <v>1</v>
      </c>
      <c r="N162" s="165" t="s">
        <v>41</v>
      </c>
      <c r="O162" s="55"/>
      <c r="P162" s="151">
        <f t="shared" si="21"/>
        <v>0</v>
      </c>
      <c r="Q162" s="151">
        <v>7.2000000000000005E-4</v>
      </c>
      <c r="R162" s="151">
        <f t="shared" si="22"/>
        <v>5.7600000000000004E-3</v>
      </c>
      <c r="S162" s="151">
        <v>0</v>
      </c>
      <c r="T162" s="152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3" t="s">
        <v>167</v>
      </c>
      <c r="AT162" s="153" t="s">
        <v>252</v>
      </c>
      <c r="AU162" s="153" t="s">
        <v>142</v>
      </c>
      <c r="AY162" s="14" t="s">
        <v>135</v>
      </c>
      <c r="BE162" s="154">
        <f t="shared" si="24"/>
        <v>0</v>
      </c>
      <c r="BF162" s="154">
        <f t="shared" si="25"/>
        <v>0</v>
      </c>
      <c r="BG162" s="154">
        <f t="shared" si="26"/>
        <v>0</v>
      </c>
      <c r="BH162" s="154">
        <f t="shared" si="27"/>
        <v>0</v>
      </c>
      <c r="BI162" s="154">
        <f t="shared" si="28"/>
        <v>0</v>
      </c>
      <c r="BJ162" s="14" t="s">
        <v>142</v>
      </c>
      <c r="BK162" s="155">
        <f t="shared" si="29"/>
        <v>0</v>
      </c>
      <c r="BL162" s="14" t="s">
        <v>141</v>
      </c>
      <c r="BM162" s="153" t="s">
        <v>578</v>
      </c>
    </row>
    <row r="163" spans="1:65" s="2" customFormat="1" ht="24.2" customHeight="1">
      <c r="A163" s="29"/>
      <c r="B163" s="141"/>
      <c r="C163" s="142" t="s">
        <v>277</v>
      </c>
      <c r="D163" s="142" t="s">
        <v>137</v>
      </c>
      <c r="E163" s="143" t="s">
        <v>579</v>
      </c>
      <c r="F163" s="144" t="s">
        <v>580</v>
      </c>
      <c r="G163" s="145" t="s">
        <v>213</v>
      </c>
      <c r="H163" s="146">
        <v>4</v>
      </c>
      <c r="I163" s="147"/>
      <c r="J163" s="146">
        <f t="shared" si="20"/>
        <v>0</v>
      </c>
      <c r="K163" s="148"/>
      <c r="L163" s="30"/>
      <c r="M163" s="149" t="s">
        <v>1</v>
      </c>
      <c r="N163" s="150" t="s">
        <v>41</v>
      </c>
      <c r="O163" s="55"/>
      <c r="P163" s="151">
        <f t="shared" si="21"/>
        <v>0</v>
      </c>
      <c r="Q163" s="151">
        <v>0</v>
      </c>
      <c r="R163" s="151">
        <f t="shared" si="22"/>
        <v>0</v>
      </c>
      <c r="S163" s="151">
        <v>0</v>
      </c>
      <c r="T163" s="152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3" t="s">
        <v>141</v>
      </c>
      <c r="AT163" s="153" t="s">
        <v>137</v>
      </c>
      <c r="AU163" s="153" t="s">
        <v>142</v>
      </c>
      <c r="AY163" s="14" t="s">
        <v>135</v>
      </c>
      <c r="BE163" s="154">
        <f t="shared" si="24"/>
        <v>0</v>
      </c>
      <c r="BF163" s="154">
        <f t="shared" si="25"/>
        <v>0</v>
      </c>
      <c r="BG163" s="154">
        <f t="shared" si="26"/>
        <v>0</v>
      </c>
      <c r="BH163" s="154">
        <f t="shared" si="27"/>
        <v>0</v>
      </c>
      <c r="BI163" s="154">
        <f t="shared" si="28"/>
        <v>0</v>
      </c>
      <c r="BJ163" s="14" t="s">
        <v>142</v>
      </c>
      <c r="BK163" s="155">
        <f t="shared" si="29"/>
        <v>0</v>
      </c>
      <c r="BL163" s="14" t="s">
        <v>141</v>
      </c>
      <c r="BM163" s="153" t="s">
        <v>581</v>
      </c>
    </row>
    <row r="164" spans="1:65" s="2" customFormat="1" ht="24.2" customHeight="1">
      <c r="A164" s="29"/>
      <c r="B164" s="141"/>
      <c r="C164" s="156" t="s">
        <v>281</v>
      </c>
      <c r="D164" s="156" t="s">
        <v>252</v>
      </c>
      <c r="E164" s="157" t="s">
        <v>582</v>
      </c>
      <c r="F164" s="158" t="s">
        <v>583</v>
      </c>
      <c r="G164" s="159" t="s">
        <v>213</v>
      </c>
      <c r="H164" s="160">
        <v>4</v>
      </c>
      <c r="I164" s="161"/>
      <c r="J164" s="160">
        <f t="shared" si="20"/>
        <v>0</v>
      </c>
      <c r="K164" s="162"/>
      <c r="L164" s="163"/>
      <c r="M164" s="164" t="s">
        <v>1</v>
      </c>
      <c r="N164" s="165" t="s">
        <v>41</v>
      </c>
      <c r="O164" s="55"/>
      <c r="P164" s="151">
        <f t="shared" si="21"/>
        <v>0</v>
      </c>
      <c r="Q164" s="151">
        <v>3.5999999999999999E-3</v>
      </c>
      <c r="R164" s="151">
        <f t="shared" si="22"/>
        <v>1.44E-2</v>
      </c>
      <c r="S164" s="151">
        <v>0</v>
      </c>
      <c r="T164" s="152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3" t="s">
        <v>167</v>
      </c>
      <c r="AT164" s="153" t="s">
        <v>252</v>
      </c>
      <c r="AU164" s="153" t="s">
        <v>142</v>
      </c>
      <c r="AY164" s="14" t="s">
        <v>135</v>
      </c>
      <c r="BE164" s="154">
        <f t="shared" si="24"/>
        <v>0</v>
      </c>
      <c r="BF164" s="154">
        <f t="shared" si="25"/>
        <v>0</v>
      </c>
      <c r="BG164" s="154">
        <f t="shared" si="26"/>
        <v>0</v>
      </c>
      <c r="BH164" s="154">
        <f t="shared" si="27"/>
        <v>0</v>
      </c>
      <c r="BI164" s="154">
        <f t="shared" si="28"/>
        <v>0</v>
      </c>
      <c r="BJ164" s="14" t="s">
        <v>142</v>
      </c>
      <c r="BK164" s="155">
        <f t="shared" si="29"/>
        <v>0</v>
      </c>
      <c r="BL164" s="14" t="s">
        <v>141</v>
      </c>
      <c r="BM164" s="153" t="s">
        <v>584</v>
      </c>
    </row>
    <row r="165" spans="1:65" s="2" customFormat="1" ht="24.2" customHeight="1">
      <c r="A165" s="29"/>
      <c r="B165" s="141"/>
      <c r="C165" s="142" t="s">
        <v>287</v>
      </c>
      <c r="D165" s="142" t="s">
        <v>137</v>
      </c>
      <c r="E165" s="143" t="s">
        <v>585</v>
      </c>
      <c r="F165" s="144" t="s">
        <v>586</v>
      </c>
      <c r="G165" s="145" t="s">
        <v>146</v>
      </c>
      <c r="H165" s="146">
        <v>43.2</v>
      </c>
      <c r="I165" s="147"/>
      <c r="J165" s="146">
        <f t="shared" si="20"/>
        <v>0</v>
      </c>
      <c r="K165" s="148"/>
      <c r="L165" s="30"/>
      <c r="M165" s="149" t="s">
        <v>1</v>
      </c>
      <c r="N165" s="150" t="s">
        <v>41</v>
      </c>
      <c r="O165" s="55"/>
      <c r="P165" s="151">
        <f t="shared" si="21"/>
        <v>0</v>
      </c>
      <c r="Q165" s="151">
        <v>9.2000000000000003E-4</v>
      </c>
      <c r="R165" s="151">
        <f t="shared" si="22"/>
        <v>3.9744000000000002E-2</v>
      </c>
      <c r="S165" s="151">
        <v>0</v>
      </c>
      <c r="T165" s="152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141</v>
      </c>
      <c r="AT165" s="153" t="s">
        <v>137</v>
      </c>
      <c r="AU165" s="153" t="s">
        <v>142</v>
      </c>
      <c r="AY165" s="14" t="s">
        <v>135</v>
      </c>
      <c r="BE165" s="154">
        <f t="shared" si="24"/>
        <v>0</v>
      </c>
      <c r="BF165" s="154">
        <f t="shared" si="25"/>
        <v>0</v>
      </c>
      <c r="BG165" s="154">
        <f t="shared" si="26"/>
        <v>0</v>
      </c>
      <c r="BH165" s="154">
        <f t="shared" si="27"/>
        <v>0</v>
      </c>
      <c r="BI165" s="154">
        <f t="shared" si="28"/>
        <v>0</v>
      </c>
      <c r="BJ165" s="14" t="s">
        <v>142</v>
      </c>
      <c r="BK165" s="155">
        <f t="shared" si="29"/>
        <v>0</v>
      </c>
      <c r="BL165" s="14" t="s">
        <v>141</v>
      </c>
      <c r="BM165" s="153" t="s">
        <v>587</v>
      </c>
    </row>
    <row r="166" spans="1:65" s="2" customFormat="1" ht="24.2" customHeight="1">
      <c r="A166" s="29"/>
      <c r="B166" s="141"/>
      <c r="C166" s="156" t="s">
        <v>291</v>
      </c>
      <c r="D166" s="156" t="s">
        <v>252</v>
      </c>
      <c r="E166" s="157" t="s">
        <v>588</v>
      </c>
      <c r="F166" s="158" t="s">
        <v>589</v>
      </c>
      <c r="G166" s="159" t="s">
        <v>213</v>
      </c>
      <c r="H166" s="160">
        <v>200</v>
      </c>
      <c r="I166" s="161"/>
      <c r="J166" s="160">
        <f t="shared" si="20"/>
        <v>0</v>
      </c>
      <c r="K166" s="162"/>
      <c r="L166" s="163"/>
      <c r="M166" s="164" t="s">
        <v>1</v>
      </c>
      <c r="N166" s="165" t="s">
        <v>41</v>
      </c>
      <c r="O166" s="55"/>
      <c r="P166" s="151">
        <f t="shared" si="21"/>
        <v>0</v>
      </c>
      <c r="Q166" s="151">
        <v>1.12E-2</v>
      </c>
      <c r="R166" s="151">
        <f t="shared" si="22"/>
        <v>2.2399999999999998</v>
      </c>
      <c r="S166" s="151">
        <v>0</v>
      </c>
      <c r="T166" s="152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3" t="s">
        <v>167</v>
      </c>
      <c r="AT166" s="153" t="s">
        <v>252</v>
      </c>
      <c r="AU166" s="153" t="s">
        <v>142</v>
      </c>
      <c r="AY166" s="14" t="s">
        <v>135</v>
      </c>
      <c r="BE166" s="154">
        <f t="shared" si="24"/>
        <v>0</v>
      </c>
      <c r="BF166" s="154">
        <f t="shared" si="25"/>
        <v>0</v>
      </c>
      <c r="BG166" s="154">
        <f t="shared" si="26"/>
        <v>0</v>
      </c>
      <c r="BH166" s="154">
        <f t="shared" si="27"/>
        <v>0</v>
      </c>
      <c r="BI166" s="154">
        <f t="shared" si="28"/>
        <v>0</v>
      </c>
      <c r="BJ166" s="14" t="s">
        <v>142</v>
      </c>
      <c r="BK166" s="155">
        <f t="shared" si="29"/>
        <v>0</v>
      </c>
      <c r="BL166" s="14" t="s">
        <v>141</v>
      </c>
      <c r="BM166" s="153" t="s">
        <v>590</v>
      </c>
    </row>
    <row r="167" spans="1:65" s="2" customFormat="1" ht="14.45" customHeight="1">
      <c r="A167" s="29"/>
      <c r="B167" s="141"/>
      <c r="C167" s="156" t="s">
        <v>296</v>
      </c>
      <c r="D167" s="156" t="s">
        <v>252</v>
      </c>
      <c r="E167" s="157" t="s">
        <v>534</v>
      </c>
      <c r="F167" s="158" t="s">
        <v>535</v>
      </c>
      <c r="G167" s="159" t="s">
        <v>199</v>
      </c>
      <c r="H167" s="160">
        <v>435.52800000000002</v>
      </c>
      <c r="I167" s="161"/>
      <c r="J167" s="160">
        <f t="shared" si="20"/>
        <v>0</v>
      </c>
      <c r="K167" s="162"/>
      <c r="L167" s="163"/>
      <c r="M167" s="164" t="s">
        <v>1</v>
      </c>
      <c r="N167" s="165" t="s">
        <v>41</v>
      </c>
      <c r="O167" s="55"/>
      <c r="P167" s="151">
        <f t="shared" si="21"/>
        <v>0</v>
      </c>
      <c r="Q167" s="151">
        <v>2.9999999999999997E-4</v>
      </c>
      <c r="R167" s="151">
        <f t="shared" si="22"/>
        <v>0.13065840000000001</v>
      </c>
      <c r="S167" s="151">
        <v>0</v>
      </c>
      <c r="T167" s="152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167</v>
      </c>
      <c r="AT167" s="153" t="s">
        <v>252</v>
      </c>
      <c r="AU167" s="153" t="s">
        <v>142</v>
      </c>
      <c r="AY167" s="14" t="s">
        <v>135</v>
      </c>
      <c r="BE167" s="154">
        <f t="shared" si="24"/>
        <v>0</v>
      </c>
      <c r="BF167" s="154">
        <f t="shared" si="25"/>
        <v>0</v>
      </c>
      <c r="BG167" s="154">
        <f t="shared" si="26"/>
        <v>0</v>
      </c>
      <c r="BH167" s="154">
        <f t="shared" si="27"/>
        <v>0</v>
      </c>
      <c r="BI167" s="154">
        <f t="shared" si="28"/>
        <v>0</v>
      </c>
      <c r="BJ167" s="14" t="s">
        <v>142</v>
      </c>
      <c r="BK167" s="155">
        <f t="shared" si="29"/>
        <v>0</v>
      </c>
      <c r="BL167" s="14" t="s">
        <v>141</v>
      </c>
      <c r="BM167" s="153" t="s">
        <v>591</v>
      </c>
    </row>
    <row r="168" spans="1:65" s="2" customFormat="1" ht="24.2" customHeight="1">
      <c r="A168" s="29"/>
      <c r="B168" s="141"/>
      <c r="C168" s="142" t="s">
        <v>300</v>
      </c>
      <c r="D168" s="142" t="s">
        <v>137</v>
      </c>
      <c r="E168" s="143" t="s">
        <v>592</v>
      </c>
      <c r="F168" s="144" t="s">
        <v>593</v>
      </c>
      <c r="G168" s="145" t="s">
        <v>213</v>
      </c>
      <c r="H168" s="146">
        <v>2</v>
      </c>
      <c r="I168" s="147"/>
      <c r="J168" s="146">
        <f t="shared" si="20"/>
        <v>0</v>
      </c>
      <c r="K168" s="148"/>
      <c r="L168" s="30"/>
      <c r="M168" s="149" t="s">
        <v>1</v>
      </c>
      <c r="N168" s="150" t="s">
        <v>41</v>
      </c>
      <c r="O168" s="55"/>
      <c r="P168" s="151">
        <f t="shared" si="21"/>
        <v>0</v>
      </c>
      <c r="Q168" s="151">
        <v>0</v>
      </c>
      <c r="R168" s="151">
        <f t="shared" si="22"/>
        <v>0</v>
      </c>
      <c r="S168" s="151">
        <v>0</v>
      </c>
      <c r="T168" s="152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3" t="s">
        <v>141</v>
      </c>
      <c r="AT168" s="153" t="s">
        <v>137</v>
      </c>
      <c r="AU168" s="153" t="s">
        <v>142</v>
      </c>
      <c r="AY168" s="14" t="s">
        <v>135</v>
      </c>
      <c r="BE168" s="154">
        <f t="shared" si="24"/>
        <v>0</v>
      </c>
      <c r="BF168" s="154">
        <f t="shared" si="25"/>
        <v>0</v>
      </c>
      <c r="BG168" s="154">
        <f t="shared" si="26"/>
        <v>0</v>
      </c>
      <c r="BH168" s="154">
        <f t="shared" si="27"/>
        <v>0</v>
      </c>
      <c r="BI168" s="154">
        <f t="shared" si="28"/>
        <v>0</v>
      </c>
      <c r="BJ168" s="14" t="s">
        <v>142</v>
      </c>
      <c r="BK168" s="155">
        <f t="shared" si="29"/>
        <v>0</v>
      </c>
      <c r="BL168" s="14" t="s">
        <v>141</v>
      </c>
      <c r="BM168" s="153" t="s">
        <v>594</v>
      </c>
    </row>
    <row r="169" spans="1:65" s="2" customFormat="1" ht="24.2" customHeight="1">
      <c r="A169" s="29"/>
      <c r="B169" s="141"/>
      <c r="C169" s="156" t="s">
        <v>304</v>
      </c>
      <c r="D169" s="156" t="s">
        <v>252</v>
      </c>
      <c r="E169" s="157" t="s">
        <v>595</v>
      </c>
      <c r="F169" s="158" t="s">
        <v>596</v>
      </c>
      <c r="G169" s="159" t="s">
        <v>213</v>
      </c>
      <c r="H169" s="160">
        <v>2</v>
      </c>
      <c r="I169" s="161"/>
      <c r="J169" s="160">
        <f t="shared" si="20"/>
        <v>0</v>
      </c>
      <c r="K169" s="162"/>
      <c r="L169" s="163"/>
      <c r="M169" s="164" t="s">
        <v>1</v>
      </c>
      <c r="N169" s="165" t="s">
        <v>41</v>
      </c>
      <c r="O169" s="55"/>
      <c r="P169" s="151">
        <f t="shared" si="21"/>
        <v>0</v>
      </c>
      <c r="Q169" s="151">
        <v>2.5999999999999999E-2</v>
      </c>
      <c r="R169" s="151">
        <f t="shared" si="22"/>
        <v>5.1999999999999998E-2</v>
      </c>
      <c r="S169" s="151">
        <v>0</v>
      </c>
      <c r="T169" s="152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167</v>
      </c>
      <c r="AT169" s="153" t="s">
        <v>252</v>
      </c>
      <c r="AU169" s="153" t="s">
        <v>142</v>
      </c>
      <c r="AY169" s="14" t="s">
        <v>135</v>
      </c>
      <c r="BE169" s="154">
        <f t="shared" si="24"/>
        <v>0</v>
      </c>
      <c r="BF169" s="154">
        <f t="shared" si="25"/>
        <v>0</v>
      </c>
      <c r="BG169" s="154">
        <f t="shared" si="26"/>
        <v>0</v>
      </c>
      <c r="BH169" s="154">
        <f t="shared" si="27"/>
        <v>0</v>
      </c>
      <c r="BI169" s="154">
        <f t="shared" si="28"/>
        <v>0</v>
      </c>
      <c r="BJ169" s="14" t="s">
        <v>142</v>
      </c>
      <c r="BK169" s="155">
        <f t="shared" si="29"/>
        <v>0</v>
      </c>
      <c r="BL169" s="14" t="s">
        <v>141</v>
      </c>
      <c r="BM169" s="153" t="s">
        <v>597</v>
      </c>
    </row>
    <row r="170" spans="1:65" s="2" customFormat="1" ht="24.2" customHeight="1">
      <c r="A170" s="29"/>
      <c r="B170" s="141"/>
      <c r="C170" s="156" t="s">
        <v>308</v>
      </c>
      <c r="D170" s="156" t="s">
        <v>252</v>
      </c>
      <c r="E170" s="157" t="s">
        <v>598</v>
      </c>
      <c r="F170" s="158" t="s">
        <v>599</v>
      </c>
      <c r="G170" s="159" t="s">
        <v>213</v>
      </c>
      <c r="H170" s="160">
        <v>2</v>
      </c>
      <c r="I170" s="161"/>
      <c r="J170" s="160">
        <f t="shared" si="20"/>
        <v>0</v>
      </c>
      <c r="K170" s="162"/>
      <c r="L170" s="163"/>
      <c r="M170" s="164" t="s">
        <v>1</v>
      </c>
      <c r="N170" s="165" t="s">
        <v>41</v>
      </c>
      <c r="O170" s="55"/>
      <c r="P170" s="151">
        <f t="shared" si="21"/>
        <v>0</v>
      </c>
      <c r="Q170" s="151">
        <v>2.65E-3</v>
      </c>
      <c r="R170" s="151">
        <f t="shared" si="22"/>
        <v>5.3E-3</v>
      </c>
      <c r="S170" s="151">
        <v>0</v>
      </c>
      <c r="T170" s="152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3" t="s">
        <v>167</v>
      </c>
      <c r="AT170" s="153" t="s">
        <v>252</v>
      </c>
      <c r="AU170" s="153" t="s">
        <v>142</v>
      </c>
      <c r="AY170" s="14" t="s">
        <v>135</v>
      </c>
      <c r="BE170" s="154">
        <f t="shared" si="24"/>
        <v>0</v>
      </c>
      <c r="BF170" s="154">
        <f t="shared" si="25"/>
        <v>0</v>
      </c>
      <c r="BG170" s="154">
        <f t="shared" si="26"/>
        <v>0</v>
      </c>
      <c r="BH170" s="154">
        <f t="shared" si="27"/>
        <v>0</v>
      </c>
      <c r="BI170" s="154">
        <f t="shared" si="28"/>
        <v>0</v>
      </c>
      <c r="BJ170" s="14" t="s">
        <v>142</v>
      </c>
      <c r="BK170" s="155">
        <f t="shared" si="29"/>
        <v>0</v>
      </c>
      <c r="BL170" s="14" t="s">
        <v>141</v>
      </c>
      <c r="BM170" s="153" t="s">
        <v>600</v>
      </c>
    </row>
    <row r="171" spans="1:65" s="12" customFormat="1" ht="22.9" customHeight="1">
      <c r="B171" s="128"/>
      <c r="D171" s="129" t="s">
        <v>74</v>
      </c>
      <c r="E171" s="139" t="s">
        <v>171</v>
      </c>
      <c r="F171" s="139" t="s">
        <v>333</v>
      </c>
      <c r="I171" s="131"/>
      <c r="J171" s="140">
        <f>BK171</f>
        <v>0</v>
      </c>
      <c r="L171" s="128"/>
      <c r="M171" s="133"/>
      <c r="N171" s="134"/>
      <c r="O171" s="134"/>
      <c r="P171" s="135">
        <f>SUM(P172:P177)</f>
        <v>0</v>
      </c>
      <c r="Q171" s="134"/>
      <c r="R171" s="135">
        <f>SUM(R172:R177)</f>
        <v>43.191811999999999</v>
      </c>
      <c r="S171" s="134"/>
      <c r="T171" s="136">
        <f>SUM(T172:T177)</f>
        <v>0</v>
      </c>
      <c r="AR171" s="129" t="s">
        <v>83</v>
      </c>
      <c r="AT171" s="137" t="s">
        <v>74</v>
      </c>
      <c r="AU171" s="137" t="s">
        <v>83</v>
      </c>
      <c r="AY171" s="129" t="s">
        <v>135</v>
      </c>
      <c r="BK171" s="138">
        <f>SUM(BK172:BK177)</f>
        <v>0</v>
      </c>
    </row>
    <row r="172" spans="1:65" s="2" customFormat="1" ht="37.9" customHeight="1">
      <c r="A172" s="29"/>
      <c r="B172" s="141"/>
      <c r="C172" s="142" t="s">
        <v>312</v>
      </c>
      <c r="D172" s="142" t="s">
        <v>137</v>
      </c>
      <c r="E172" s="143" t="s">
        <v>601</v>
      </c>
      <c r="F172" s="144" t="s">
        <v>602</v>
      </c>
      <c r="G172" s="145" t="s">
        <v>140</v>
      </c>
      <c r="H172" s="146">
        <v>368.2</v>
      </c>
      <c r="I172" s="147"/>
      <c r="J172" s="146">
        <f t="shared" ref="J172:J177" si="30">ROUND(I172*H172,3)</f>
        <v>0</v>
      </c>
      <c r="K172" s="148"/>
      <c r="L172" s="30"/>
      <c r="M172" s="149" t="s">
        <v>1</v>
      </c>
      <c r="N172" s="150" t="s">
        <v>41</v>
      </c>
      <c r="O172" s="55"/>
      <c r="P172" s="151">
        <f t="shared" ref="P172:P177" si="31">O172*H172</f>
        <v>0</v>
      </c>
      <c r="Q172" s="151">
        <v>0.10536</v>
      </c>
      <c r="R172" s="151">
        <f t="shared" ref="R172:R177" si="32">Q172*H172</f>
        <v>38.793551999999998</v>
      </c>
      <c r="S172" s="151">
        <v>0</v>
      </c>
      <c r="T172" s="152">
        <f t="shared" ref="T172:T177" si="3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3" t="s">
        <v>141</v>
      </c>
      <c r="AT172" s="153" t="s">
        <v>137</v>
      </c>
      <c r="AU172" s="153" t="s">
        <v>142</v>
      </c>
      <c r="AY172" s="14" t="s">
        <v>135</v>
      </c>
      <c r="BE172" s="154">
        <f t="shared" ref="BE172:BE177" si="34">IF(N172="základná",J172,0)</f>
        <v>0</v>
      </c>
      <c r="BF172" s="154">
        <f t="shared" ref="BF172:BF177" si="35">IF(N172="znížená",J172,0)</f>
        <v>0</v>
      </c>
      <c r="BG172" s="154">
        <f t="shared" ref="BG172:BG177" si="36">IF(N172="zákl. prenesená",J172,0)</f>
        <v>0</v>
      </c>
      <c r="BH172" s="154">
        <f t="shared" ref="BH172:BH177" si="37">IF(N172="zníž. prenesená",J172,0)</f>
        <v>0</v>
      </c>
      <c r="BI172" s="154">
        <f t="shared" ref="BI172:BI177" si="38">IF(N172="nulová",J172,0)</f>
        <v>0</v>
      </c>
      <c r="BJ172" s="14" t="s">
        <v>142</v>
      </c>
      <c r="BK172" s="155">
        <f t="shared" ref="BK172:BK177" si="39">ROUND(I172*H172,3)</f>
        <v>0</v>
      </c>
      <c r="BL172" s="14" t="s">
        <v>141</v>
      </c>
      <c r="BM172" s="153" t="s">
        <v>603</v>
      </c>
    </row>
    <row r="173" spans="1:65" s="2" customFormat="1" ht="14.45" customHeight="1">
      <c r="A173" s="29"/>
      <c r="B173" s="141"/>
      <c r="C173" s="156" t="s">
        <v>316</v>
      </c>
      <c r="D173" s="156" t="s">
        <v>252</v>
      </c>
      <c r="E173" s="157" t="s">
        <v>604</v>
      </c>
      <c r="F173" s="158" t="s">
        <v>605</v>
      </c>
      <c r="G173" s="159" t="s">
        <v>213</v>
      </c>
      <c r="H173" s="160">
        <v>364.2</v>
      </c>
      <c r="I173" s="161"/>
      <c r="J173" s="160">
        <f t="shared" si="30"/>
        <v>0</v>
      </c>
      <c r="K173" s="162"/>
      <c r="L173" s="163"/>
      <c r="M173" s="164" t="s">
        <v>1</v>
      </c>
      <c r="N173" s="165" t="s">
        <v>41</v>
      </c>
      <c r="O173" s="55"/>
      <c r="P173" s="151">
        <f t="shared" si="31"/>
        <v>0</v>
      </c>
      <c r="Q173" s="151">
        <v>0</v>
      </c>
      <c r="R173" s="151">
        <f t="shared" si="32"/>
        <v>0</v>
      </c>
      <c r="S173" s="151">
        <v>0</v>
      </c>
      <c r="T173" s="152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167</v>
      </c>
      <c r="AT173" s="153" t="s">
        <v>252</v>
      </c>
      <c r="AU173" s="153" t="s">
        <v>142</v>
      </c>
      <c r="AY173" s="14" t="s">
        <v>135</v>
      </c>
      <c r="BE173" s="154">
        <f t="shared" si="34"/>
        <v>0</v>
      </c>
      <c r="BF173" s="154">
        <f t="shared" si="35"/>
        <v>0</v>
      </c>
      <c r="BG173" s="154">
        <f t="shared" si="36"/>
        <v>0</v>
      </c>
      <c r="BH173" s="154">
        <f t="shared" si="37"/>
        <v>0</v>
      </c>
      <c r="BI173" s="154">
        <f t="shared" si="38"/>
        <v>0</v>
      </c>
      <c r="BJ173" s="14" t="s">
        <v>142</v>
      </c>
      <c r="BK173" s="155">
        <f t="shared" si="39"/>
        <v>0</v>
      </c>
      <c r="BL173" s="14" t="s">
        <v>141</v>
      </c>
      <c r="BM173" s="153" t="s">
        <v>606</v>
      </c>
    </row>
    <row r="174" spans="1:65" s="2" customFormat="1" ht="37.9" customHeight="1">
      <c r="A174" s="29"/>
      <c r="B174" s="141"/>
      <c r="C174" s="142" t="s">
        <v>320</v>
      </c>
      <c r="D174" s="142" t="s">
        <v>137</v>
      </c>
      <c r="E174" s="143" t="s">
        <v>607</v>
      </c>
      <c r="F174" s="144" t="s">
        <v>608</v>
      </c>
      <c r="G174" s="145" t="s">
        <v>140</v>
      </c>
      <c r="H174" s="146">
        <v>4</v>
      </c>
      <c r="I174" s="147"/>
      <c r="J174" s="146">
        <f t="shared" si="30"/>
        <v>0</v>
      </c>
      <c r="K174" s="148"/>
      <c r="L174" s="30"/>
      <c r="M174" s="149" t="s">
        <v>1</v>
      </c>
      <c r="N174" s="150" t="s">
        <v>41</v>
      </c>
      <c r="O174" s="55"/>
      <c r="P174" s="151">
        <f t="shared" si="31"/>
        <v>0</v>
      </c>
      <c r="Q174" s="151">
        <v>0.19466</v>
      </c>
      <c r="R174" s="151">
        <f t="shared" si="32"/>
        <v>0.77864</v>
      </c>
      <c r="S174" s="151">
        <v>0</v>
      </c>
      <c r="T174" s="152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3" t="s">
        <v>141</v>
      </c>
      <c r="AT174" s="153" t="s">
        <v>137</v>
      </c>
      <c r="AU174" s="153" t="s">
        <v>142</v>
      </c>
      <c r="AY174" s="14" t="s">
        <v>135</v>
      </c>
      <c r="BE174" s="154">
        <f t="shared" si="34"/>
        <v>0</v>
      </c>
      <c r="BF174" s="154">
        <f t="shared" si="35"/>
        <v>0</v>
      </c>
      <c r="BG174" s="154">
        <f t="shared" si="36"/>
        <v>0</v>
      </c>
      <c r="BH174" s="154">
        <f t="shared" si="37"/>
        <v>0</v>
      </c>
      <c r="BI174" s="154">
        <f t="shared" si="38"/>
        <v>0</v>
      </c>
      <c r="BJ174" s="14" t="s">
        <v>142</v>
      </c>
      <c r="BK174" s="155">
        <f t="shared" si="39"/>
        <v>0</v>
      </c>
      <c r="BL174" s="14" t="s">
        <v>141</v>
      </c>
      <c r="BM174" s="153" t="s">
        <v>609</v>
      </c>
    </row>
    <row r="175" spans="1:65" s="2" customFormat="1" ht="14.45" customHeight="1">
      <c r="A175" s="29"/>
      <c r="B175" s="141"/>
      <c r="C175" s="156" t="s">
        <v>324</v>
      </c>
      <c r="D175" s="156" t="s">
        <v>252</v>
      </c>
      <c r="E175" s="157" t="s">
        <v>610</v>
      </c>
      <c r="F175" s="158" t="s">
        <v>611</v>
      </c>
      <c r="G175" s="159" t="s">
        <v>213</v>
      </c>
      <c r="H175" s="160">
        <v>4</v>
      </c>
      <c r="I175" s="161"/>
      <c r="J175" s="160">
        <f t="shared" si="30"/>
        <v>0</v>
      </c>
      <c r="K175" s="162"/>
      <c r="L175" s="163"/>
      <c r="M175" s="164" t="s">
        <v>1</v>
      </c>
      <c r="N175" s="165" t="s">
        <v>41</v>
      </c>
      <c r="O175" s="55"/>
      <c r="P175" s="151">
        <f t="shared" si="31"/>
        <v>0</v>
      </c>
      <c r="Q175" s="151">
        <v>0</v>
      </c>
      <c r="R175" s="151">
        <f t="shared" si="32"/>
        <v>0</v>
      </c>
      <c r="S175" s="151">
        <v>0</v>
      </c>
      <c r="T175" s="152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3" t="s">
        <v>167</v>
      </c>
      <c r="AT175" s="153" t="s">
        <v>252</v>
      </c>
      <c r="AU175" s="153" t="s">
        <v>142</v>
      </c>
      <c r="AY175" s="14" t="s">
        <v>135</v>
      </c>
      <c r="BE175" s="154">
        <f t="shared" si="34"/>
        <v>0</v>
      </c>
      <c r="BF175" s="154">
        <f t="shared" si="35"/>
        <v>0</v>
      </c>
      <c r="BG175" s="154">
        <f t="shared" si="36"/>
        <v>0</v>
      </c>
      <c r="BH175" s="154">
        <f t="shared" si="37"/>
        <v>0</v>
      </c>
      <c r="BI175" s="154">
        <f t="shared" si="38"/>
        <v>0</v>
      </c>
      <c r="BJ175" s="14" t="s">
        <v>142</v>
      </c>
      <c r="BK175" s="155">
        <f t="shared" si="39"/>
        <v>0</v>
      </c>
      <c r="BL175" s="14" t="s">
        <v>141</v>
      </c>
      <c r="BM175" s="153" t="s">
        <v>612</v>
      </c>
    </row>
    <row r="176" spans="1:65" s="2" customFormat="1" ht="37.9" customHeight="1">
      <c r="A176" s="29"/>
      <c r="B176" s="141"/>
      <c r="C176" s="142" t="s">
        <v>328</v>
      </c>
      <c r="D176" s="142" t="s">
        <v>137</v>
      </c>
      <c r="E176" s="143" t="s">
        <v>613</v>
      </c>
      <c r="F176" s="144" t="s">
        <v>614</v>
      </c>
      <c r="G176" s="145" t="s">
        <v>213</v>
      </c>
      <c r="H176" s="146">
        <v>18</v>
      </c>
      <c r="I176" s="147"/>
      <c r="J176" s="146">
        <f t="shared" si="30"/>
        <v>0</v>
      </c>
      <c r="K176" s="148"/>
      <c r="L176" s="30"/>
      <c r="M176" s="149" t="s">
        <v>1</v>
      </c>
      <c r="N176" s="150" t="s">
        <v>41</v>
      </c>
      <c r="O176" s="55"/>
      <c r="P176" s="151">
        <f t="shared" si="31"/>
        <v>0</v>
      </c>
      <c r="Q176" s="151">
        <v>0.20108999999999999</v>
      </c>
      <c r="R176" s="151">
        <f t="shared" si="32"/>
        <v>3.6196199999999998</v>
      </c>
      <c r="S176" s="151">
        <v>0</v>
      </c>
      <c r="T176" s="152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141</v>
      </c>
      <c r="AT176" s="153" t="s">
        <v>137</v>
      </c>
      <c r="AU176" s="153" t="s">
        <v>142</v>
      </c>
      <c r="AY176" s="14" t="s">
        <v>135</v>
      </c>
      <c r="BE176" s="154">
        <f t="shared" si="34"/>
        <v>0</v>
      </c>
      <c r="BF176" s="154">
        <f t="shared" si="35"/>
        <v>0</v>
      </c>
      <c r="BG176" s="154">
        <f t="shared" si="36"/>
        <v>0</v>
      </c>
      <c r="BH176" s="154">
        <f t="shared" si="37"/>
        <v>0</v>
      </c>
      <c r="BI176" s="154">
        <f t="shared" si="38"/>
        <v>0</v>
      </c>
      <c r="BJ176" s="14" t="s">
        <v>142</v>
      </c>
      <c r="BK176" s="155">
        <f t="shared" si="39"/>
        <v>0</v>
      </c>
      <c r="BL176" s="14" t="s">
        <v>141</v>
      </c>
      <c r="BM176" s="153" t="s">
        <v>615</v>
      </c>
    </row>
    <row r="177" spans="1:65" s="2" customFormat="1" ht="14.45" customHeight="1">
      <c r="A177" s="29"/>
      <c r="B177" s="141"/>
      <c r="C177" s="156" t="s">
        <v>334</v>
      </c>
      <c r="D177" s="156" t="s">
        <v>252</v>
      </c>
      <c r="E177" s="157" t="s">
        <v>616</v>
      </c>
      <c r="F177" s="158" t="s">
        <v>617</v>
      </c>
      <c r="G177" s="159" t="s">
        <v>213</v>
      </c>
      <c r="H177" s="160">
        <v>18</v>
      </c>
      <c r="I177" s="161"/>
      <c r="J177" s="160">
        <f t="shared" si="30"/>
        <v>0</v>
      </c>
      <c r="K177" s="162"/>
      <c r="L177" s="163"/>
      <c r="M177" s="164" t="s">
        <v>1</v>
      </c>
      <c r="N177" s="165" t="s">
        <v>41</v>
      </c>
      <c r="O177" s="55"/>
      <c r="P177" s="151">
        <f t="shared" si="31"/>
        <v>0</v>
      </c>
      <c r="Q177" s="151">
        <v>0</v>
      </c>
      <c r="R177" s="151">
        <f t="shared" si="32"/>
        <v>0</v>
      </c>
      <c r="S177" s="151">
        <v>0</v>
      </c>
      <c r="T177" s="152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3" t="s">
        <v>167</v>
      </c>
      <c r="AT177" s="153" t="s">
        <v>252</v>
      </c>
      <c r="AU177" s="153" t="s">
        <v>142</v>
      </c>
      <c r="AY177" s="14" t="s">
        <v>135</v>
      </c>
      <c r="BE177" s="154">
        <f t="shared" si="34"/>
        <v>0</v>
      </c>
      <c r="BF177" s="154">
        <f t="shared" si="35"/>
        <v>0</v>
      </c>
      <c r="BG177" s="154">
        <f t="shared" si="36"/>
        <v>0</v>
      </c>
      <c r="BH177" s="154">
        <f t="shared" si="37"/>
        <v>0</v>
      </c>
      <c r="BI177" s="154">
        <f t="shared" si="38"/>
        <v>0</v>
      </c>
      <c r="BJ177" s="14" t="s">
        <v>142</v>
      </c>
      <c r="BK177" s="155">
        <f t="shared" si="39"/>
        <v>0</v>
      </c>
      <c r="BL177" s="14" t="s">
        <v>141</v>
      </c>
      <c r="BM177" s="153" t="s">
        <v>618</v>
      </c>
    </row>
    <row r="178" spans="1:65" s="12" customFormat="1" ht="22.9" customHeight="1">
      <c r="B178" s="128"/>
      <c r="D178" s="129" t="s">
        <v>74</v>
      </c>
      <c r="E178" s="139" t="s">
        <v>407</v>
      </c>
      <c r="F178" s="139" t="s">
        <v>408</v>
      </c>
      <c r="I178" s="131"/>
      <c r="J178" s="140">
        <f>BK178</f>
        <v>0</v>
      </c>
      <c r="L178" s="128"/>
      <c r="M178" s="133"/>
      <c r="N178" s="134"/>
      <c r="O178" s="134"/>
      <c r="P178" s="135">
        <f>P179</f>
        <v>0</v>
      </c>
      <c r="Q178" s="134"/>
      <c r="R178" s="135">
        <f>R179</f>
        <v>0</v>
      </c>
      <c r="S178" s="134"/>
      <c r="T178" s="136">
        <f>T179</f>
        <v>0</v>
      </c>
      <c r="AR178" s="129" t="s">
        <v>83</v>
      </c>
      <c r="AT178" s="137" t="s">
        <v>74</v>
      </c>
      <c r="AU178" s="137" t="s">
        <v>83</v>
      </c>
      <c r="AY178" s="129" t="s">
        <v>135</v>
      </c>
      <c r="BK178" s="138">
        <f>BK179</f>
        <v>0</v>
      </c>
    </row>
    <row r="179" spans="1:65" s="2" customFormat="1" ht="24.2" customHeight="1">
      <c r="A179" s="29"/>
      <c r="B179" s="141"/>
      <c r="C179" s="142" t="s">
        <v>338</v>
      </c>
      <c r="D179" s="142" t="s">
        <v>137</v>
      </c>
      <c r="E179" s="143" t="s">
        <v>410</v>
      </c>
      <c r="F179" s="144" t="s">
        <v>411</v>
      </c>
      <c r="G179" s="145" t="s">
        <v>190</v>
      </c>
      <c r="H179" s="146">
        <v>711.02</v>
      </c>
      <c r="I179" s="147"/>
      <c r="J179" s="146">
        <f>ROUND(I179*H179,3)</f>
        <v>0</v>
      </c>
      <c r="K179" s="148"/>
      <c r="L179" s="30"/>
      <c r="M179" s="149" t="s">
        <v>1</v>
      </c>
      <c r="N179" s="150" t="s">
        <v>41</v>
      </c>
      <c r="O179" s="55"/>
      <c r="P179" s="151">
        <f>O179*H179</f>
        <v>0</v>
      </c>
      <c r="Q179" s="151">
        <v>0</v>
      </c>
      <c r="R179" s="151">
        <f>Q179*H179</f>
        <v>0</v>
      </c>
      <c r="S179" s="151">
        <v>0</v>
      </c>
      <c r="T179" s="152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3" t="s">
        <v>141</v>
      </c>
      <c r="AT179" s="153" t="s">
        <v>137</v>
      </c>
      <c r="AU179" s="153" t="s">
        <v>142</v>
      </c>
      <c r="AY179" s="14" t="s">
        <v>135</v>
      </c>
      <c r="BE179" s="154">
        <f>IF(N179="základná",J179,0)</f>
        <v>0</v>
      </c>
      <c r="BF179" s="154">
        <f>IF(N179="znížená",J179,0)</f>
        <v>0</v>
      </c>
      <c r="BG179" s="154">
        <f>IF(N179="zákl. prenesená",J179,0)</f>
        <v>0</v>
      </c>
      <c r="BH179" s="154">
        <f>IF(N179="zníž. prenesená",J179,0)</f>
        <v>0</v>
      </c>
      <c r="BI179" s="154">
        <f>IF(N179="nulová",J179,0)</f>
        <v>0</v>
      </c>
      <c r="BJ179" s="14" t="s">
        <v>142</v>
      </c>
      <c r="BK179" s="155">
        <f>ROUND(I179*H179,3)</f>
        <v>0</v>
      </c>
      <c r="BL179" s="14" t="s">
        <v>141</v>
      </c>
      <c r="BM179" s="153" t="s">
        <v>619</v>
      </c>
    </row>
    <row r="180" spans="1:65" s="12" customFormat="1" ht="25.9" customHeight="1">
      <c r="B180" s="128"/>
      <c r="D180" s="129" t="s">
        <v>74</v>
      </c>
      <c r="E180" s="130" t="s">
        <v>482</v>
      </c>
      <c r="F180" s="130" t="s">
        <v>483</v>
      </c>
      <c r="I180" s="131"/>
      <c r="J180" s="132">
        <f>BK180</f>
        <v>0</v>
      </c>
      <c r="L180" s="128"/>
      <c r="M180" s="133"/>
      <c r="N180" s="134"/>
      <c r="O180" s="134"/>
      <c r="P180" s="135">
        <f>SUM(P181:P181)</f>
        <v>0</v>
      </c>
      <c r="Q180" s="134"/>
      <c r="R180" s="135">
        <f>SUM(R181:R181)</f>
        <v>0</v>
      </c>
      <c r="S180" s="134"/>
      <c r="T180" s="136">
        <f>SUM(T181:T181)</f>
        <v>0</v>
      </c>
      <c r="AR180" s="129" t="s">
        <v>155</v>
      </c>
      <c r="AT180" s="137" t="s">
        <v>74</v>
      </c>
      <c r="AU180" s="137" t="s">
        <v>75</v>
      </c>
      <c r="AY180" s="129" t="s">
        <v>135</v>
      </c>
      <c r="BK180" s="138">
        <f>SUM(BK181:BK181)</f>
        <v>0</v>
      </c>
    </row>
    <row r="181" spans="1:65" s="2" customFormat="1" ht="24.2" customHeight="1">
      <c r="A181" s="29"/>
      <c r="B181" s="141"/>
      <c r="C181" s="142" t="s">
        <v>342</v>
      </c>
      <c r="D181" s="142" t="s">
        <v>137</v>
      </c>
      <c r="E181" s="143" t="s">
        <v>485</v>
      </c>
      <c r="F181" s="144" t="s">
        <v>486</v>
      </c>
      <c r="G181" s="145" t="s">
        <v>487</v>
      </c>
      <c r="H181" s="146">
        <v>1</v>
      </c>
      <c r="I181" s="147"/>
      <c r="J181" s="146">
        <f>ROUND(I181*H181,3)</f>
        <v>0</v>
      </c>
      <c r="K181" s="148"/>
      <c r="L181" s="30"/>
      <c r="M181" s="149" t="s">
        <v>1</v>
      </c>
      <c r="N181" s="150" t="s">
        <v>41</v>
      </c>
      <c r="O181" s="55"/>
      <c r="P181" s="151">
        <f>O181*H181</f>
        <v>0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3" t="s">
        <v>488</v>
      </c>
      <c r="AT181" s="153" t="s">
        <v>137</v>
      </c>
      <c r="AU181" s="153" t="s">
        <v>83</v>
      </c>
      <c r="AY181" s="14" t="s">
        <v>135</v>
      </c>
      <c r="BE181" s="154">
        <f>IF(N181="základná",J181,0)</f>
        <v>0</v>
      </c>
      <c r="BF181" s="154">
        <f>IF(N181="znížená",J181,0)</f>
        <v>0</v>
      </c>
      <c r="BG181" s="154">
        <f>IF(N181="zákl. prenesená",J181,0)</f>
        <v>0</v>
      </c>
      <c r="BH181" s="154">
        <f>IF(N181="zníž. prenesená",J181,0)</f>
        <v>0</v>
      </c>
      <c r="BI181" s="154">
        <f>IF(N181="nulová",J181,0)</f>
        <v>0</v>
      </c>
      <c r="BJ181" s="14" t="s">
        <v>142</v>
      </c>
      <c r="BK181" s="155">
        <f>ROUND(I181*H181,3)</f>
        <v>0</v>
      </c>
      <c r="BL181" s="14" t="s">
        <v>488</v>
      </c>
      <c r="BM181" s="153" t="s">
        <v>620</v>
      </c>
    </row>
    <row r="182" spans="1:65" s="2" customFormat="1" ht="6.95" customHeight="1">
      <c r="A182" s="29"/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30"/>
      <c r="M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autoFilter ref="C123:K181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2"/>
  <sheetViews>
    <sheetView showGridLines="0" topLeftCell="A149" workbookViewId="0">
      <selection activeCell="F130" sqref="F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100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2" t="str">
        <f>'Rekapitulácia stavby'!K6</f>
        <v>Revitalizácia športového areálu Slávia - futbal.ihrisko z umelou trávou č.6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621</v>
      </c>
      <c r="F9" s="211"/>
      <c r="G9" s="211"/>
      <c r="H9" s="21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12. 8. 2020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4" t="str">
        <f>'Rekapitulácia stavby'!E14</f>
        <v>Vyplň údaj</v>
      </c>
      <c r="F18" s="184"/>
      <c r="G18" s="184"/>
      <c r="H18" s="184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622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39</v>
      </c>
      <c r="E33" s="24" t="s">
        <v>40</v>
      </c>
      <c r="F33" s="96">
        <f>ROUND((SUM(BE122:BE171)),  2)</f>
        <v>0</v>
      </c>
      <c r="G33" s="29"/>
      <c r="H33" s="29"/>
      <c r="I33" s="97">
        <v>0.2</v>
      </c>
      <c r="J33" s="96">
        <f>ROUND(((SUM(BE122:BE171))*I33),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6">
        <f>ROUND((SUM(BF122:BF171)),  2)</f>
        <v>0</v>
      </c>
      <c r="G34" s="29"/>
      <c r="H34" s="29"/>
      <c r="I34" s="97">
        <v>0.2</v>
      </c>
      <c r="J34" s="96">
        <f>ROUND(((SUM(BF122:BF171))*I34),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6">
        <f>ROUND((SUM(BG122:BG171)),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6">
        <f>ROUND((SUM(BH122:BH171)),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6">
        <f>ROUND((SUM(BI122:BI171)),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Revitalizácia športového areálu Slávia - futbal.ihrisko z umelou trávou č.6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SO 03 - Osvetlenie</v>
      </c>
      <c r="F87" s="211"/>
      <c r="G87" s="211"/>
      <c r="H87" s="21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Trnava</v>
      </c>
      <c r="G89" s="29"/>
      <c r="H89" s="29"/>
      <c r="I89" s="24" t="s">
        <v>20</v>
      </c>
      <c r="J89" s="52" t="str">
        <f>IF(J12="","",J12)</f>
        <v>12. 8. 2020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22</v>
      </c>
      <c r="D91" s="29"/>
      <c r="E91" s="29"/>
      <c r="F91" s="22" t="str">
        <f>E15</f>
        <v>Mesto Trnava, Trhová 3, 917 71 Trnava</v>
      </c>
      <c r="G91" s="29"/>
      <c r="H91" s="29"/>
      <c r="I91" s="24" t="s">
        <v>28</v>
      </c>
      <c r="J91" s="27" t="str">
        <f>E21</f>
        <v>Ing. Dušan Krupala, 1443*A*1 Pozemné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623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customHeight="1">
      <c r="B98" s="113"/>
      <c r="D98" s="114" t="s">
        <v>492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9" customFormat="1" ht="24.95" customHeight="1">
      <c r="B99" s="109"/>
      <c r="D99" s="110" t="s">
        <v>624</v>
      </c>
      <c r="E99" s="111"/>
      <c r="F99" s="111"/>
      <c r="G99" s="111"/>
      <c r="H99" s="111"/>
      <c r="I99" s="111"/>
      <c r="J99" s="112">
        <f>J126</f>
        <v>0</v>
      </c>
      <c r="L99" s="109"/>
    </row>
    <row r="100" spans="1:31" s="10" customFormat="1" ht="19.899999999999999" customHeight="1">
      <c r="B100" s="113"/>
      <c r="D100" s="114" t="s">
        <v>625</v>
      </c>
      <c r="E100" s="115"/>
      <c r="F100" s="115"/>
      <c r="G100" s="115"/>
      <c r="H100" s="115"/>
      <c r="I100" s="115"/>
      <c r="J100" s="116">
        <f>J127</f>
        <v>0</v>
      </c>
      <c r="L100" s="113"/>
    </row>
    <row r="101" spans="1:31" s="10" customFormat="1" ht="19.899999999999999" customHeight="1">
      <c r="B101" s="113"/>
      <c r="D101" s="114" t="s">
        <v>626</v>
      </c>
      <c r="E101" s="115"/>
      <c r="F101" s="115"/>
      <c r="G101" s="115"/>
      <c r="H101" s="115"/>
      <c r="I101" s="115"/>
      <c r="J101" s="116">
        <f>J158</f>
        <v>0</v>
      </c>
      <c r="L101" s="113"/>
    </row>
    <row r="102" spans="1:31" s="9" customFormat="1" ht="24.95" customHeight="1">
      <c r="B102" s="109"/>
      <c r="D102" s="110" t="s">
        <v>627</v>
      </c>
      <c r="E102" s="111"/>
      <c r="F102" s="111"/>
      <c r="G102" s="111"/>
      <c r="H102" s="111"/>
      <c r="I102" s="111"/>
      <c r="J102" s="112">
        <f>J170</f>
        <v>0</v>
      </c>
      <c r="L102" s="109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121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2" t="str">
        <f>E7</f>
        <v>Revitalizácia športového areálu Slávia - futbal.ihrisko z umelou trávou č.6</v>
      </c>
      <c r="F112" s="213"/>
      <c r="G112" s="213"/>
      <c r="H112" s="21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101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2" t="str">
        <f>E9</f>
        <v>SO 03 - Osvetlenie</v>
      </c>
      <c r="F114" s="211"/>
      <c r="G114" s="211"/>
      <c r="H114" s="211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Trnava</v>
      </c>
      <c r="G116" s="29"/>
      <c r="H116" s="29"/>
      <c r="I116" s="24" t="s">
        <v>20</v>
      </c>
      <c r="J116" s="52" t="str">
        <f>IF(J12="","",J12)</f>
        <v>12. 8. 2020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15" customHeight="1">
      <c r="A118" s="29"/>
      <c r="B118" s="30"/>
      <c r="C118" s="24" t="s">
        <v>22</v>
      </c>
      <c r="D118" s="29"/>
      <c r="E118" s="29"/>
      <c r="F118" s="22" t="str">
        <f>E15</f>
        <v>Mesto Trnava, Trhová 3, 917 71 Trnava</v>
      </c>
      <c r="G118" s="29"/>
      <c r="H118" s="29"/>
      <c r="I118" s="24" t="s">
        <v>28</v>
      </c>
      <c r="J118" s="27" t="str">
        <f>E21</f>
        <v>Ing. Dušan Krupala, 1443*A*1 Pozemné stavby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32</v>
      </c>
      <c r="J119" s="27" t="str">
        <f>E24</f>
        <v>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18"/>
      <c r="C121" s="119" t="s">
        <v>122</v>
      </c>
      <c r="D121" s="120" t="s">
        <v>60</v>
      </c>
      <c r="E121" s="120" t="s">
        <v>56</v>
      </c>
      <c r="F121" s="120" t="s">
        <v>57</v>
      </c>
      <c r="G121" s="120" t="s">
        <v>123</v>
      </c>
      <c r="H121" s="120" t="s">
        <v>124</v>
      </c>
      <c r="I121" s="120" t="s">
        <v>125</v>
      </c>
      <c r="J121" s="121" t="s">
        <v>105</v>
      </c>
      <c r="K121" s="122" t="s">
        <v>126</v>
      </c>
      <c r="L121" s="123"/>
      <c r="M121" s="59" t="s">
        <v>1</v>
      </c>
      <c r="N121" s="60" t="s">
        <v>39</v>
      </c>
      <c r="O121" s="60" t="s">
        <v>127</v>
      </c>
      <c r="P121" s="60" t="s">
        <v>128</v>
      </c>
      <c r="Q121" s="60" t="s">
        <v>129</v>
      </c>
      <c r="R121" s="60" t="s">
        <v>130</v>
      </c>
      <c r="S121" s="60" t="s">
        <v>131</v>
      </c>
      <c r="T121" s="61" t="s">
        <v>132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30"/>
      <c r="C122" s="66" t="s">
        <v>106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P123+P126+P170</f>
        <v>0</v>
      </c>
      <c r="Q122" s="63"/>
      <c r="R122" s="125">
        <f>R123+R126+R170</f>
        <v>0</v>
      </c>
      <c r="S122" s="63"/>
      <c r="T122" s="126">
        <f>T123+T126+T170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74</v>
      </c>
      <c r="AU122" s="14" t="s">
        <v>107</v>
      </c>
      <c r="BK122" s="127">
        <f>BK123+BK126+BK170</f>
        <v>0</v>
      </c>
    </row>
    <row r="123" spans="1:65" s="12" customFormat="1" ht="25.9" customHeight="1">
      <c r="B123" s="128"/>
      <c r="D123" s="129" t="s">
        <v>74</v>
      </c>
      <c r="E123" s="130" t="s">
        <v>133</v>
      </c>
      <c r="F123" s="130" t="s">
        <v>628</v>
      </c>
      <c r="I123" s="131"/>
      <c r="J123" s="132">
        <f>BK123</f>
        <v>0</v>
      </c>
      <c r="L123" s="128"/>
      <c r="M123" s="133"/>
      <c r="N123" s="134"/>
      <c r="O123" s="134"/>
      <c r="P123" s="135">
        <f>P124</f>
        <v>0</v>
      </c>
      <c r="Q123" s="134"/>
      <c r="R123" s="135">
        <f>R124</f>
        <v>0</v>
      </c>
      <c r="S123" s="134"/>
      <c r="T123" s="136">
        <f>T124</f>
        <v>0</v>
      </c>
      <c r="AR123" s="129" t="s">
        <v>83</v>
      </c>
      <c r="AT123" s="137" t="s">
        <v>74</v>
      </c>
      <c r="AU123" s="137" t="s">
        <v>75</v>
      </c>
      <c r="AY123" s="129" t="s">
        <v>135</v>
      </c>
      <c r="BK123" s="138">
        <f>BK124</f>
        <v>0</v>
      </c>
    </row>
    <row r="124" spans="1:65" s="12" customFormat="1" ht="22.9" customHeight="1">
      <c r="B124" s="128"/>
      <c r="D124" s="129" t="s">
        <v>74</v>
      </c>
      <c r="E124" s="139" t="s">
        <v>142</v>
      </c>
      <c r="F124" s="139" t="s">
        <v>527</v>
      </c>
      <c r="I124" s="131"/>
      <c r="J124" s="140">
        <f>BK124</f>
        <v>0</v>
      </c>
      <c r="L124" s="128"/>
      <c r="M124" s="133"/>
      <c r="N124" s="134"/>
      <c r="O124" s="134"/>
      <c r="P124" s="135">
        <f>P125</f>
        <v>0</v>
      </c>
      <c r="Q124" s="134"/>
      <c r="R124" s="135">
        <f>R125</f>
        <v>0</v>
      </c>
      <c r="S124" s="134"/>
      <c r="T124" s="136">
        <f>T125</f>
        <v>0</v>
      </c>
      <c r="AR124" s="129" t="s">
        <v>83</v>
      </c>
      <c r="AT124" s="137" t="s">
        <v>74</v>
      </c>
      <c r="AU124" s="137" t="s">
        <v>83</v>
      </c>
      <c r="AY124" s="129" t="s">
        <v>135</v>
      </c>
      <c r="BK124" s="138">
        <f>BK125</f>
        <v>0</v>
      </c>
    </row>
    <row r="125" spans="1:65" s="2" customFormat="1" ht="14.45" customHeight="1">
      <c r="A125" s="29"/>
      <c r="B125" s="141"/>
      <c r="C125" s="142" t="s">
        <v>83</v>
      </c>
      <c r="D125" s="142" t="s">
        <v>137</v>
      </c>
      <c r="E125" s="143" t="s">
        <v>629</v>
      </c>
      <c r="F125" s="144" t="s">
        <v>630</v>
      </c>
      <c r="G125" s="145" t="s">
        <v>146</v>
      </c>
      <c r="H125" s="146">
        <v>30</v>
      </c>
      <c r="I125" s="147"/>
      <c r="J125" s="146">
        <f>ROUND(I125*H125,3)</f>
        <v>0</v>
      </c>
      <c r="K125" s="148"/>
      <c r="L125" s="30"/>
      <c r="M125" s="149" t="s">
        <v>1</v>
      </c>
      <c r="N125" s="150" t="s">
        <v>41</v>
      </c>
      <c r="O125" s="55"/>
      <c r="P125" s="151">
        <f>O125*H125</f>
        <v>0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141</v>
      </c>
      <c r="AT125" s="153" t="s">
        <v>137</v>
      </c>
      <c r="AU125" s="153" t="s">
        <v>142</v>
      </c>
      <c r="AY125" s="14" t="s">
        <v>135</v>
      </c>
      <c r="BE125" s="154">
        <f>IF(N125="základná",J125,0)</f>
        <v>0</v>
      </c>
      <c r="BF125" s="154">
        <f>IF(N125="znížená",J125,0)</f>
        <v>0</v>
      </c>
      <c r="BG125" s="154">
        <f>IF(N125="zákl. prenesená",J125,0)</f>
        <v>0</v>
      </c>
      <c r="BH125" s="154">
        <f>IF(N125="zníž. prenesená",J125,0)</f>
        <v>0</v>
      </c>
      <c r="BI125" s="154">
        <f>IF(N125="nulová",J125,0)</f>
        <v>0</v>
      </c>
      <c r="BJ125" s="14" t="s">
        <v>142</v>
      </c>
      <c r="BK125" s="155">
        <f>ROUND(I125*H125,3)</f>
        <v>0</v>
      </c>
      <c r="BL125" s="14" t="s">
        <v>141</v>
      </c>
      <c r="BM125" s="153" t="s">
        <v>142</v>
      </c>
    </row>
    <row r="126" spans="1:65" s="12" customFormat="1" ht="25.9" customHeight="1">
      <c r="B126" s="128"/>
      <c r="D126" s="129" t="s">
        <v>74</v>
      </c>
      <c r="E126" s="130" t="s">
        <v>252</v>
      </c>
      <c r="F126" s="130" t="s">
        <v>631</v>
      </c>
      <c r="I126" s="131"/>
      <c r="J126" s="132">
        <f>BK126</f>
        <v>0</v>
      </c>
      <c r="L126" s="128"/>
      <c r="M126" s="133"/>
      <c r="N126" s="134"/>
      <c r="O126" s="134"/>
      <c r="P126" s="135">
        <f>P127+P158</f>
        <v>0</v>
      </c>
      <c r="Q126" s="134"/>
      <c r="R126" s="135">
        <f>R127+R158</f>
        <v>0</v>
      </c>
      <c r="S126" s="134"/>
      <c r="T126" s="136">
        <f>T127+T158</f>
        <v>0</v>
      </c>
      <c r="AR126" s="129" t="s">
        <v>148</v>
      </c>
      <c r="AT126" s="137" t="s">
        <v>74</v>
      </c>
      <c r="AU126" s="137" t="s">
        <v>75</v>
      </c>
      <c r="AY126" s="129" t="s">
        <v>135</v>
      </c>
      <c r="BK126" s="138">
        <f>BK127+BK158</f>
        <v>0</v>
      </c>
    </row>
    <row r="127" spans="1:65" s="12" customFormat="1" ht="22.9" customHeight="1">
      <c r="B127" s="128"/>
      <c r="D127" s="129" t="s">
        <v>74</v>
      </c>
      <c r="E127" s="139" t="s">
        <v>632</v>
      </c>
      <c r="F127" s="139" t="s">
        <v>633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SUM(P128:P157)</f>
        <v>0</v>
      </c>
      <c r="Q127" s="134"/>
      <c r="R127" s="135">
        <f>SUM(R128:R157)</f>
        <v>0</v>
      </c>
      <c r="S127" s="134"/>
      <c r="T127" s="136">
        <f>SUM(T128:T157)</f>
        <v>0</v>
      </c>
      <c r="AR127" s="129" t="s">
        <v>148</v>
      </c>
      <c r="AT127" s="137" t="s">
        <v>74</v>
      </c>
      <c r="AU127" s="137" t="s">
        <v>83</v>
      </c>
      <c r="AY127" s="129" t="s">
        <v>135</v>
      </c>
      <c r="BK127" s="138">
        <f>SUM(BK128:BK157)</f>
        <v>0</v>
      </c>
    </row>
    <row r="128" spans="1:65" s="2" customFormat="1" ht="24.2" customHeight="1">
      <c r="A128" s="29"/>
      <c r="B128" s="141"/>
      <c r="C128" s="142" t="s">
        <v>142</v>
      </c>
      <c r="D128" s="142" t="s">
        <v>137</v>
      </c>
      <c r="E128" s="143" t="s">
        <v>634</v>
      </c>
      <c r="F128" s="144" t="s">
        <v>635</v>
      </c>
      <c r="G128" s="145" t="s">
        <v>140</v>
      </c>
      <c r="H128" s="146">
        <v>320</v>
      </c>
      <c r="I128" s="147"/>
      <c r="J128" s="146">
        <f t="shared" ref="J128:J157" si="0">ROUND(I128*H128,3)</f>
        <v>0</v>
      </c>
      <c r="K128" s="148"/>
      <c r="L128" s="30"/>
      <c r="M128" s="149" t="s">
        <v>1</v>
      </c>
      <c r="N128" s="150" t="s">
        <v>41</v>
      </c>
      <c r="O128" s="55"/>
      <c r="P128" s="151">
        <f t="shared" ref="P128:P157" si="1">O128*H128</f>
        <v>0</v>
      </c>
      <c r="Q128" s="151">
        <v>0</v>
      </c>
      <c r="R128" s="151">
        <f t="shared" ref="R128:R157" si="2">Q128*H128</f>
        <v>0</v>
      </c>
      <c r="S128" s="151">
        <v>0</v>
      </c>
      <c r="T128" s="152">
        <f t="shared" ref="T128:T157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403</v>
      </c>
      <c r="AT128" s="153" t="s">
        <v>137</v>
      </c>
      <c r="AU128" s="153" t="s">
        <v>142</v>
      </c>
      <c r="AY128" s="14" t="s">
        <v>135</v>
      </c>
      <c r="BE128" s="154">
        <f t="shared" ref="BE128:BE157" si="4">IF(N128="základná",J128,0)</f>
        <v>0</v>
      </c>
      <c r="BF128" s="154">
        <f t="shared" ref="BF128:BF157" si="5">IF(N128="znížená",J128,0)</f>
        <v>0</v>
      </c>
      <c r="BG128" s="154">
        <f t="shared" ref="BG128:BG157" si="6">IF(N128="zákl. prenesená",J128,0)</f>
        <v>0</v>
      </c>
      <c r="BH128" s="154">
        <f t="shared" ref="BH128:BH157" si="7">IF(N128="zníž. prenesená",J128,0)</f>
        <v>0</v>
      </c>
      <c r="BI128" s="154">
        <f t="shared" ref="BI128:BI157" si="8">IF(N128="nulová",J128,0)</f>
        <v>0</v>
      </c>
      <c r="BJ128" s="14" t="s">
        <v>142</v>
      </c>
      <c r="BK128" s="155">
        <f t="shared" ref="BK128:BK157" si="9">ROUND(I128*H128,3)</f>
        <v>0</v>
      </c>
      <c r="BL128" s="14" t="s">
        <v>403</v>
      </c>
      <c r="BM128" s="153" t="s">
        <v>141</v>
      </c>
    </row>
    <row r="129" spans="1:65" s="2" customFormat="1" ht="37.9" customHeight="1">
      <c r="A129" s="29"/>
      <c r="B129" s="141"/>
      <c r="C129" s="156" t="s">
        <v>148</v>
      </c>
      <c r="D129" s="156" t="s">
        <v>252</v>
      </c>
      <c r="E129" s="157" t="s">
        <v>636</v>
      </c>
      <c r="F129" s="158" t="s">
        <v>637</v>
      </c>
      <c r="G129" s="159" t="s">
        <v>140</v>
      </c>
      <c r="H129" s="160">
        <v>320</v>
      </c>
      <c r="I129" s="161"/>
      <c r="J129" s="160">
        <f t="shared" si="0"/>
        <v>0</v>
      </c>
      <c r="K129" s="162"/>
      <c r="L129" s="163"/>
      <c r="M129" s="164" t="s">
        <v>1</v>
      </c>
      <c r="N129" s="165" t="s">
        <v>41</v>
      </c>
      <c r="O129" s="55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638</v>
      </c>
      <c r="AT129" s="153" t="s">
        <v>252</v>
      </c>
      <c r="AU129" s="153" t="s">
        <v>142</v>
      </c>
      <c r="AY129" s="14" t="s">
        <v>135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4" t="s">
        <v>142</v>
      </c>
      <c r="BK129" s="155">
        <f t="shared" si="9"/>
        <v>0</v>
      </c>
      <c r="BL129" s="14" t="s">
        <v>403</v>
      </c>
      <c r="BM129" s="153" t="s">
        <v>159</v>
      </c>
    </row>
    <row r="130" spans="1:65" s="2" customFormat="1" ht="24.2" customHeight="1">
      <c r="A130" s="29"/>
      <c r="B130" s="141"/>
      <c r="C130" s="142" t="s">
        <v>141</v>
      </c>
      <c r="D130" s="142" t="s">
        <v>137</v>
      </c>
      <c r="E130" s="143" t="s">
        <v>639</v>
      </c>
      <c r="F130" s="144" t="s">
        <v>640</v>
      </c>
      <c r="G130" s="145" t="s">
        <v>140</v>
      </c>
      <c r="H130" s="146">
        <v>35</v>
      </c>
      <c r="I130" s="147"/>
      <c r="J130" s="146">
        <f t="shared" si="0"/>
        <v>0</v>
      </c>
      <c r="K130" s="148"/>
      <c r="L130" s="30"/>
      <c r="M130" s="149" t="s">
        <v>1</v>
      </c>
      <c r="N130" s="150" t="s">
        <v>41</v>
      </c>
      <c r="O130" s="55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403</v>
      </c>
      <c r="AT130" s="153" t="s">
        <v>137</v>
      </c>
      <c r="AU130" s="153" t="s">
        <v>142</v>
      </c>
      <c r="AY130" s="14" t="s">
        <v>135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4" t="s">
        <v>142</v>
      </c>
      <c r="BK130" s="155">
        <f t="shared" si="9"/>
        <v>0</v>
      </c>
      <c r="BL130" s="14" t="s">
        <v>403</v>
      </c>
      <c r="BM130" s="153" t="s">
        <v>167</v>
      </c>
    </row>
    <row r="131" spans="1:65" s="2" customFormat="1" ht="24.2" customHeight="1">
      <c r="A131" s="29"/>
      <c r="B131" s="141"/>
      <c r="C131" s="156" t="s">
        <v>155</v>
      </c>
      <c r="D131" s="156" t="s">
        <v>252</v>
      </c>
      <c r="E131" s="157" t="s">
        <v>641</v>
      </c>
      <c r="F131" s="158" t="s">
        <v>642</v>
      </c>
      <c r="G131" s="159" t="s">
        <v>140</v>
      </c>
      <c r="H131" s="160">
        <v>35</v>
      </c>
      <c r="I131" s="161"/>
      <c r="J131" s="160">
        <f t="shared" si="0"/>
        <v>0</v>
      </c>
      <c r="K131" s="162"/>
      <c r="L131" s="163"/>
      <c r="M131" s="164" t="s">
        <v>1</v>
      </c>
      <c r="N131" s="165" t="s">
        <v>41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638</v>
      </c>
      <c r="AT131" s="153" t="s">
        <v>252</v>
      </c>
      <c r="AU131" s="153" t="s">
        <v>142</v>
      </c>
      <c r="AY131" s="14" t="s">
        <v>135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142</v>
      </c>
      <c r="BK131" s="155">
        <f t="shared" si="9"/>
        <v>0</v>
      </c>
      <c r="BL131" s="14" t="s">
        <v>403</v>
      </c>
      <c r="BM131" s="153" t="s">
        <v>175</v>
      </c>
    </row>
    <row r="132" spans="1:65" s="2" customFormat="1" ht="24.2" customHeight="1">
      <c r="A132" s="29"/>
      <c r="B132" s="141"/>
      <c r="C132" s="142" t="s">
        <v>159</v>
      </c>
      <c r="D132" s="142" t="s">
        <v>137</v>
      </c>
      <c r="E132" s="143" t="s">
        <v>643</v>
      </c>
      <c r="F132" s="144" t="s">
        <v>644</v>
      </c>
      <c r="G132" s="145" t="s">
        <v>213</v>
      </c>
      <c r="H132" s="146">
        <v>16</v>
      </c>
      <c r="I132" s="147"/>
      <c r="J132" s="146">
        <f t="shared" si="0"/>
        <v>0</v>
      </c>
      <c r="K132" s="148"/>
      <c r="L132" s="30"/>
      <c r="M132" s="149" t="s">
        <v>1</v>
      </c>
      <c r="N132" s="150" t="s">
        <v>41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403</v>
      </c>
      <c r="AT132" s="153" t="s">
        <v>137</v>
      </c>
      <c r="AU132" s="153" t="s">
        <v>142</v>
      </c>
      <c r="AY132" s="14" t="s">
        <v>135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142</v>
      </c>
      <c r="BK132" s="155">
        <f t="shared" si="9"/>
        <v>0</v>
      </c>
      <c r="BL132" s="14" t="s">
        <v>403</v>
      </c>
      <c r="BM132" s="153" t="s">
        <v>183</v>
      </c>
    </row>
    <row r="133" spans="1:65" s="2" customFormat="1" ht="14.45" customHeight="1">
      <c r="A133" s="29"/>
      <c r="B133" s="141"/>
      <c r="C133" s="156" t="s">
        <v>163</v>
      </c>
      <c r="D133" s="156" t="s">
        <v>252</v>
      </c>
      <c r="E133" s="157" t="s">
        <v>645</v>
      </c>
      <c r="F133" s="158" t="s">
        <v>646</v>
      </c>
      <c r="G133" s="159" t="s">
        <v>213</v>
      </c>
      <c r="H133" s="160">
        <v>16</v>
      </c>
      <c r="I133" s="161"/>
      <c r="J133" s="160">
        <f t="shared" si="0"/>
        <v>0</v>
      </c>
      <c r="K133" s="162"/>
      <c r="L133" s="163"/>
      <c r="M133" s="164" t="s">
        <v>1</v>
      </c>
      <c r="N133" s="165" t="s">
        <v>41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638</v>
      </c>
      <c r="AT133" s="153" t="s">
        <v>252</v>
      </c>
      <c r="AU133" s="153" t="s">
        <v>142</v>
      </c>
      <c r="AY133" s="14" t="s">
        <v>135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142</v>
      </c>
      <c r="BK133" s="155">
        <f t="shared" si="9"/>
        <v>0</v>
      </c>
      <c r="BL133" s="14" t="s">
        <v>403</v>
      </c>
      <c r="BM133" s="153" t="s">
        <v>192</v>
      </c>
    </row>
    <row r="134" spans="1:65" s="2" customFormat="1" ht="14.45" customHeight="1">
      <c r="A134" s="29"/>
      <c r="B134" s="141"/>
      <c r="C134" s="142" t="s">
        <v>167</v>
      </c>
      <c r="D134" s="142" t="s">
        <v>137</v>
      </c>
      <c r="E134" s="143" t="s">
        <v>647</v>
      </c>
      <c r="F134" s="144" t="s">
        <v>648</v>
      </c>
      <c r="G134" s="145" t="s">
        <v>213</v>
      </c>
      <c r="H134" s="146">
        <v>6</v>
      </c>
      <c r="I134" s="147"/>
      <c r="J134" s="146">
        <f t="shared" si="0"/>
        <v>0</v>
      </c>
      <c r="K134" s="148"/>
      <c r="L134" s="30"/>
      <c r="M134" s="149" t="s">
        <v>1</v>
      </c>
      <c r="N134" s="150" t="s">
        <v>41</v>
      </c>
      <c r="O134" s="55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403</v>
      </c>
      <c r="AT134" s="153" t="s">
        <v>137</v>
      </c>
      <c r="AU134" s="153" t="s">
        <v>142</v>
      </c>
      <c r="AY134" s="14" t="s">
        <v>135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142</v>
      </c>
      <c r="BK134" s="155">
        <f t="shared" si="9"/>
        <v>0</v>
      </c>
      <c r="BL134" s="14" t="s">
        <v>403</v>
      </c>
      <c r="BM134" s="153" t="s">
        <v>202</v>
      </c>
    </row>
    <row r="135" spans="1:65" s="2" customFormat="1" ht="14.45" customHeight="1">
      <c r="A135" s="29"/>
      <c r="B135" s="141"/>
      <c r="C135" s="156" t="s">
        <v>171</v>
      </c>
      <c r="D135" s="156" t="s">
        <v>252</v>
      </c>
      <c r="E135" s="157" t="s">
        <v>649</v>
      </c>
      <c r="F135" s="158" t="s">
        <v>650</v>
      </c>
      <c r="G135" s="159" t="s">
        <v>1</v>
      </c>
      <c r="H135" s="160">
        <v>6</v>
      </c>
      <c r="I135" s="161"/>
      <c r="J135" s="160">
        <f t="shared" si="0"/>
        <v>0</v>
      </c>
      <c r="K135" s="162"/>
      <c r="L135" s="163"/>
      <c r="M135" s="164" t="s">
        <v>1</v>
      </c>
      <c r="N135" s="165" t="s">
        <v>41</v>
      </c>
      <c r="O135" s="55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638</v>
      </c>
      <c r="AT135" s="153" t="s">
        <v>252</v>
      </c>
      <c r="AU135" s="153" t="s">
        <v>142</v>
      </c>
      <c r="AY135" s="14" t="s">
        <v>135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4" t="s">
        <v>142</v>
      </c>
      <c r="BK135" s="155">
        <f t="shared" si="9"/>
        <v>0</v>
      </c>
      <c r="BL135" s="14" t="s">
        <v>403</v>
      </c>
      <c r="BM135" s="153" t="s">
        <v>210</v>
      </c>
    </row>
    <row r="136" spans="1:65" s="2" customFormat="1" ht="14.45" customHeight="1">
      <c r="A136" s="29"/>
      <c r="B136" s="141"/>
      <c r="C136" s="142" t="s">
        <v>175</v>
      </c>
      <c r="D136" s="142" t="s">
        <v>137</v>
      </c>
      <c r="E136" s="143" t="s">
        <v>651</v>
      </c>
      <c r="F136" s="144" t="s">
        <v>652</v>
      </c>
      <c r="G136" s="145" t="s">
        <v>213</v>
      </c>
      <c r="H136" s="146">
        <v>16</v>
      </c>
      <c r="I136" s="147"/>
      <c r="J136" s="146">
        <f t="shared" si="0"/>
        <v>0</v>
      </c>
      <c r="K136" s="148"/>
      <c r="L136" s="30"/>
      <c r="M136" s="149" t="s">
        <v>1</v>
      </c>
      <c r="N136" s="150" t="s">
        <v>41</v>
      </c>
      <c r="O136" s="55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403</v>
      </c>
      <c r="AT136" s="153" t="s">
        <v>137</v>
      </c>
      <c r="AU136" s="153" t="s">
        <v>142</v>
      </c>
      <c r="AY136" s="14" t="s">
        <v>135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4" t="s">
        <v>142</v>
      </c>
      <c r="BK136" s="155">
        <f t="shared" si="9"/>
        <v>0</v>
      </c>
      <c r="BL136" s="14" t="s">
        <v>403</v>
      </c>
      <c r="BM136" s="153" t="s">
        <v>7</v>
      </c>
    </row>
    <row r="137" spans="1:65" s="2" customFormat="1" ht="14.45" customHeight="1">
      <c r="A137" s="29"/>
      <c r="B137" s="141"/>
      <c r="C137" s="142" t="s">
        <v>179</v>
      </c>
      <c r="D137" s="142" t="s">
        <v>137</v>
      </c>
      <c r="E137" s="143" t="s">
        <v>653</v>
      </c>
      <c r="F137" s="144" t="s">
        <v>654</v>
      </c>
      <c r="G137" s="145" t="s">
        <v>213</v>
      </c>
      <c r="H137" s="146">
        <v>6</v>
      </c>
      <c r="I137" s="147"/>
      <c r="J137" s="146">
        <f t="shared" si="0"/>
        <v>0</v>
      </c>
      <c r="K137" s="148"/>
      <c r="L137" s="30"/>
      <c r="M137" s="149" t="s">
        <v>1</v>
      </c>
      <c r="N137" s="150" t="s">
        <v>41</v>
      </c>
      <c r="O137" s="55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403</v>
      </c>
      <c r="AT137" s="153" t="s">
        <v>137</v>
      </c>
      <c r="AU137" s="153" t="s">
        <v>142</v>
      </c>
      <c r="AY137" s="14" t="s">
        <v>135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4" t="s">
        <v>142</v>
      </c>
      <c r="BK137" s="155">
        <f t="shared" si="9"/>
        <v>0</v>
      </c>
      <c r="BL137" s="14" t="s">
        <v>403</v>
      </c>
      <c r="BM137" s="153" t="s">
        <v>226</v>
      </c>
    </row>
    <row r="138" spans="1:65" s="2" customFormat="1" ht="14.45" customHeight="1">
      <c r="A138" s="29"/>
      <c r="B138" s="141"/>
      <c r="C138" s="156" t="s">
        <v>183</v>
      </c>
      <c r="D138" s="156" t="s">
        <v>252</v>
      </c>
      <c r="E138" s="157" t="s">
        <v>655</v>
      </c>
      <c r="F138" s="158" t="s">
        <v>656</v>
      </c>
      <c r="G138" s="159" t="s">
        <v>1</v>
      </c>
      <c r="H138" s="160">
        <v>6</v>
      </c>
      <c r="I138" s="161"/>
      <c r="J138" s="160">
        <f t="shared" si="0"/>
        <v>0</v>
      </c>
      <c r="K138" s="162"/>
      <c r="L138" s="163"/>
      <c r="M138" s="164" t="s">
        <v>1</v>
      </c>
      <c r="N138" s="165" t="s">
        <v>41</v>
      </c>
      <c r="O138" s="55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638</v>
      </c>
      <c r="AT138" s="153" t="s">
        <v>252</v>
      </c>
      <c r="AU138" s="153" t="s">
        <v>142</v>
      </c>
      <c r="AY138" s="14" t="s">
        <v>135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4" t="s">
        <v>142</v>
      </c>
      <c r="BK138" s="155">
        <f t="shared" si="9"/>
        <v>0</v>
      </c>
      <c r="BL138" s="14" t="s">
        <v>403</v>
      </c>
      <c r="BM138" s="153" t="s">
        <v>234</v>
      </c>
    </row>
    <row r="139" spans="1:65" s="2" customFormat="1" ht="14.45" customHeight="1">
      <c r="A139" s="29"/>
      <c r="B139" s="141"/>
      <c r="C139" s="142" t="s">
        <v>187</v>
      </c>
      <c r="D139" s="142" t="s">
        <v>137</v>
      </c>
      <c r="E139" s="143" t="s">
        <v>657</v>
      </c>
      <c r="F139" s="144" t="s">
        <v>658</v>
      </c>
      <c r="G139" s="145" t="s">
        <v>213</v>
      </c>
      <c r="H139" s="146">
        <v>6</v>
      </c>
      <c r="I139" s="147"/>
      <c r="J139" s="146">
        <f t="shared" si="0"/>
        <v>0</v>
      </c>
      <c r="K139" s="148"/>
      <c r="L139" s="30"/>
      <c r="M139" s="149" t="s">
        <v>1</v>
      </c>
      <c r="N139" s="150" t="s">
        <v>41</v>
      </c>
      <c r="O139" s="55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403</v>
      </c>
      <c r="AT139" s="153" t="s">
        <v>137</v>
      </c>
      <c r="AU139" s="153" t="s">
        <v>142</v>
      </c>
      <c r="AY139" s="14" t="s">
        <v>135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4" t="s">
        <v>142</v>
      </c>
      <c r="BK139" s="155">
        <f t="shared" si="9"/>
        <v>0</v>
      </c>
      <c r="BL139" s="14" t="s">
        <v>403</v>
      </c>
      <c r="BM139" s="153" t="s">
        <v>242</v>
      </c>
    </row>
    <row r="140" spans="1:65" s="2" customFormat="1" ht="14.45" customHeight="1">
      <c r="A140" s="29"/>
      <c r="B140" s="141"/>
      <c r="C140" s="156" t="s">
        <v>192</v>
      </c>
      <c r="D140" s="156" t="s">
        <v>252</v>
      </c>
      <c r="E140" s="157" t="s">
        <v>659</v>
      </c>
      <c r="F140" s="158" t="s">
        <v>660</v>
      </c>
      <c r="G140" s="159" t="s">
        <v>1</v>
      </c>
      <c r="H140" s="160">
        <v>2</v>
      </c>
      <c r="I140" s="161"/>
      <c r="J140" s="160">
        <f t="shared" si="0"/>
        <v>0</v>
      </c>
      <c r="K140" s="162"/>
      <c r="L140" s="163"/>
      <c r="M140" s="164" t="s">
        <v>1</v>
      </c>
      <c r="N140" s="165" t="s">
        <v>41</v>
      </c>
      <c r="O140" s="55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638</v>
      </c>
      <c r="AT140" s="153" t="s">
        <v>252</v>
      </c>
      <c r="AU140" s="153" t="s">
        <v>142</v>
      </c>
      <c r="AY140" s="14" t="s">
        <v>135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4" t="s">
        <v>142</v>
      </c>
      <c r="BK140" s="155">
        <f t="shared" si="9"/>
        <v>0</v>
      </c>
      <c r="BL140" s="14" t="s">
        <v>403</v>
      </c>
      <c r="BM140" s="153" t="s">
        <v>251</v>
      </c>
    </row>
    <row r="141" spans="1:65" s="2" customFormat="1" ht="14.45" customHeight="1">
      <c r="A141" s="29"/>
      <c r="B141" s="141"/>
      <c r="C141" s="156" t="s">
        <v>196</v>
      </c>
      <c r="D141" s="156" t="s">
        <v>252</v>
      </c>
      <c r="E141" s="157" t="s">
        <v>661</v>
      </c>
      <c r="F141" s="158" t="s">
        <v>662</v>
      </c>
      <c r="G141" s="159" t="s">
        <v>1</v>
      </c>
      <c r="H141" s="160">
        <v>4</v>
      </c>
      <c r="I141" s="161"/>
      <c r="J141" s="160">
        <f t="shared" si="0"/>
        <v>0</v>
      </c>
      <c r="K141" s="162"/>
      <c r="L141" s="163"/>
      <c r="M141" s="164" t="s">
        <v>1</v>
      </c>
      <c r="N141" s="165" t="s">
        <v>41</v>
      </c>
      <c r="O141" s="55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638</v>
      </c>
      <c r="AT141" s="153" t="s">
        <v>252</v>
      </c>
      <c r="AU141" s="153" t="s">
        <v>142</v>
      </c>
      <c r="AY141" s="14" t="s">
        <v>135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4" t="s">
        <v>142</v>
      </c>
      <c r="BK141" s="155">
        <f t="shared" si="9"/>
        <v>0</v>
      </c>
      <c r="BL141" s="14" t="s">
        <v>403</v>
      </c>
      <c r="BM141" s="153" t="s">
        <v>261</v>
      </c>
    </row>
    <row r="142" spans="1:65" s="2" customFormat="1" ht="14.45" customHeight="1">
      <c r="A142" s="29"/>
      <c r="B142" s="141"/>
      <c r="C142" s="142" t="s">
        <v>202</v>
      </c>
      <c r="D142" s="142" t="s">
        <v>137</v>
      </c>
      <c r="E142" s="143" t="s">
        <v>663</v>
      </c>
      <c r="F142" s="144" t="s">
        <v>664</v>
      </c>
      <c r="G142" s="145" t="s">
        <v>213</v>
      </c>
      <c r="H142" s="146">
        <v>8</v>
      </c>
      <c r="I142" s="147"/>
      <c r="J142" s="146">
        <f t="shared" si="0"/>
        <v>0</v>
      </c>
      <c r="K142" s="148"/>
      <c r="L142" s="30"/>
      <c r="M142" s="149" t="s">
        <v>1</v>
      </c>
      <c r="N142" s="150" t="s">
        <v>41</v>
      </c>
      <c r="O142" s="55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403</v>
      </c>
      <c r="AT142" s="153" t="s">
        <v>137</v>
      </c>
      <c r="AU142" s="153" t="s">
        <v>142</v>
      </c>
      <c r="AY142" s="14" t="s">
        <v>135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4" t="s">
        <v>142</v>
      </c>
      <c r="BK142" s="155">
        <f t="shared" si="9"/>
        <v>0</v>
      </c>
      <c r="BL142" s="14" t="s">
        <v>403</v>
      </c>
      <c r="BM142" s="153" t="s">
        <v>269</v>
      </c>
    </row>
    <row r="143" spans="1:65" s="2" customFormat="1" ht="14.45" customHeight="1">
      <c r="A143" s="29"/>
      <c r="B143" s="141"/>
      <c r="C143" s="156" t="s">
        <v>206</v>
      </c>
      <c r="D143" s="156" t="s">
        <v>252</v>
      </c>
      <c r="E143" s="157" t="s">
        <v>665</v>
      </c>
      <c r="F143" s="158" t="s">
        <v>666</v>
      </c>
      <c r="G143" s="159" t="s">
        <v>213</v>
      </c>
      <c r="H143" s="160">
        <v>8</v>
      </c>
      <c r="I143" s="161"/>
      <c r="J143" s="160">
        <f t="shared" si="0"/>
        <v>0</v>
      </c>
      <c r="K143" s="162"/>
      <c r="L143" s="163"/>
      <c r="M143" s="164" t="s">
        <v>1</v>
      </c>
      <c r="N143" s="165" t="s">
        <v>41</v>
      </c>
      <c r="O143" s="55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638</v>
      </c>
      <c r="AT143" s="153" t="s">
        <v>252</v>
      </c>
      <c r="AU143" s="153" t="s">
        <v>142</v>
      </c>
      <c r="AY143" s="14" t="s">
        <v>135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4" t="s">
        <v>142</v>
      </c>
      <c r="BK143" s="155">
        <f t="shared" si="9"/>
        <v>0</v>
      </c>
      <c r="BL143" s="14" t="s">
        <v>403</v>
      </c>
      <c r="BM143" s="153" t="s">
        <v>277</v>
      </c>
    </row>
    <row r="144" spans="1:65" s="2" customFormat="1" ht="24.2" customHeight="1">
      <c r="A144" s="29"/>
      <c r="B144" s="141"/>
      <c r="C144" s="142" t="s">
        <v>210</v>
      </c>
      <c r="D144" s="142" t="s">
        <v>137</v>
      </c>
      <c r="E144" s="143" t="s">
        <v>667</v>
      </c>
      <c r="F144" s="144" t="s">
        <v>668</v>
      </c>
      <c r="G144" s="145" t="s">
        <v>140</v>
      </c>
      <c r="H144" s="146">
        <v>320</v>
      </c>
      <c r="I144" s="147"/>
      <c r="J144" s="146">
        <f t="shared" si="0"/>
        <v>0</v>
      </c>
      <c r="K144" s="148"/>
      <c r="L144" s="30"/>
      <c r="M144" s="149" t="s">
        <v>1</v>
      </c>
      <c r="N144" s="150" t="s">
        <v>41</v>
      </c>
      <c r="O144" s="55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403</v>
      </c>
      <c r="AT144" s="153" t="s">
        <v>137</v>
      </c>
      <c r="AU144" s="153" t="s">
        <v>142</v>
      </c>
      <c r="AY144" s="14" t="s">
        <v>135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4" t="s">
        <v>142</v>
      </c>
      <c r="BK144" s="155">
        <f t="shared" si="9"/>
        <v>0</v>
      </c>
      <c r="BL144" s="14" t="s">
        <v>403</v>
      </c>
      <c r="BM144" s="153" t="s">
        <v>287</v>
      </c>
    </row>
    <row r="145" spans="1:65" s="2" customFormat="1" ht="14.45" customHeight="1">
      <c r="A145" s="29"/>
      <c r="B145" s="141"/>
      <c r="C145" s="156" t="s">
        <v>215</v>
      </c>
      <c r="D145" s="156" t="s">
        <v>252</v>
      </c>
      <c r="E145" s="157" t="s">
        <v>669</v>
      </c>
      <c r="F145" s="158" t="s">
        <v>670</v>
      </c>
      <c r="G145" s="159" t="s">
        <v>294</v>
      </c>
      <c r="H145" s="160">
        <v>301.44</v>
      </c>
      <c r="I145" s="161"/>
      <c r="J145" s="160">
        <f t="shared" si="0"/>
        <v>0</v>
      </c>
      <c r="K145" s="162"/>
      <c r="L145" s="163"/>
      <c r="M145" s="164" t="s">
        <v>1</v>
      </c>
      <c r="N145" s="165" t="s">
        <v>41</v>
      </c>
      <c r="O145" s="55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638</v>
      </c>
      <c r="AT145" s="153" t="s">
        <v>252</v>
      </c>
      <c r="AU145" s="153" t="s">
        <v>142</v>
      </c>
      <c r="AY145" s="14" t="s">
        <v>135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4" t="s">
        <v>142</v>
      </c>
      <c r="BK145" s="155">
        <f t="shared" si="9"/>
        <v>0</v>
      </c>
      <c r="BL145" s="14" t="s">
        <v>403</v>
      </c>
      <c r="BM145" s="153" t="s">
        <v>296</v>
      </c>
    </row>
    <row r="146" spans="1:65" s="2" customFormat="1" ht="14.45" customHeight="1">
      <c r="A146" s="29"/>
      <c r="B146" s="141"/>
      <c r="C146" s="142" t="s">
        <v>7</v>
      </c>
      <c r="D146" s="142" t="s">
        <v>137</v>
      </c>
      <c r="E146" s="143" t="s">
        <v>671</v>
      </c>
      <c r="F146" s="144" t="s">
        <v>672</v>
      </c>
      <c r="G146" s="145" t="s">
        <v>213</v>
      </c>
      <c r="H146" s="146">
        <v>4</v>
      </c>
      <c r="I146" s="147"/>
      <c r="J146" s="146">
        <f t="shared" si="0"/>
        <v>0</v>
      </c>
      <c r="K146" s="148"/>
      <c r="L146" s="30"/>
      <c r="M146" s="149" t="s">
        <v>1</v>
      </c>
      <c r="N146" s="150" t="s">
        <v>41</v>
      </c>
      <c r="O146" s="55"/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403</v>
      </c>
      <c r="AT146" s="153" t="s">
        <v>137</v>
      </c>
      <c r="AU146" s="153" t="s">
        <v>142</v>
      </c>
      <c r="AY146" s="14" t="s">
        <v>135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4" t="s">
        <v>142</v>
      </c>
      <c r="BK146" s="155">
        <f t="shared" si="9"/>
        <v>0</v>
      </c>
      <c r="BL146" s="14" t="s">
        <v>403</v>
      </c>
      <c r="BM146" s="153" t="s">
        <v>304</v>
      </c>
    </row>
    <row r="147" spans="1:65" s="2" customFormat="1" ht="14.45" customHeight="1">
      <c r="A147" s="29"/>
      <c r="B147" s="141"/>
      <c r="C147" s="156" t="s">
        <v>222</v>
      </c>
      <c r="D147" s="156" t="s">
        <v>252</v>
      </c>
      <c r="E147" s="157" t="s">
        <v>673</v>
      </c>
      <c r="F147" s="158" t="s">
        <v>674</v>
      </c>
      <c r="G147" s="159" t="s">
        <v>675</v>
      </c>
      <c r="H147" s="160">
        <v>4</v>
      </c>
      <c r="I147" s="161"/>
      <c r="J147" s="160">
        <f t="shared" si="0"/>
        <v>0</v>
      </c>
      <c r="K147" s="162"/>
      <c r="L147" s="163"/>
      <c r="M147" s="164" t="s">
        <v>1</v>
      </c>
      <c r="N147" s="165" t="s">
        <v>41</v>
      </c>
      <c r="O147" s="55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638</v>
      </c>
      <c r="AT147" s="153" t="s">
        <v>252</v>
      </c>
      <c r="AU147" s="153" t="s">
        <v>142</v>
      </c>
      <c r="AY147" s="14" t="s">
        <v>135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4" t="s">
        <v>142</v>
      </c>
      <c r="BK147" s="155">
        <f t="shared" si="9"/>
        <v>0</v>
      </c>
      <c r="BL147" s="14" t="s">
        <v>403</v>
      </c>
      <c r="BM147" s="153" t="s">
        <v>312</v>
      </c>
    </row>
    <row r="148" spans="1:65" s="2" customFormat="1" ht="14.45" customHeight="1">
      <c r="A148" s="29"/>
      <c r="B148" s="141"/>
      <c r="C148" s="142" t="s">
        <v>226</v>
      </c>
      <c r="D148" s="142" t="s">
        <v>137</v>
      </c>
      <c r="E148" s="143" t="s">
        <v>676</v>
      </c>
      <c r="F148" s="144" t="s">
        <v>677</v>
      </c>
      <c r="G148" s="145" t="s">
        <v>140</v>
      </c>
      <c r="H148" s="146">
        <v>350</v>
      </c>
      <c r="I148" s="147"/>
      <c r="J148" s="146">
        <f t="shared" si="0"/>
        <v>0</v>
      </c>
      <c r="K148" s="148"/>
      <c r="L148" s="30"/>
      <c r="M148" s="149" t="s">
        <v>1</v>
      </c>
      <c r="N148" s="150" t="s">
        <v>41</v>
      </c>
      <c r="O148" s="55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403</v>
      </c>
      <c r="AT148" s="153" t="s">
        <v>137</v>
      </c>
      <c r="AU148" s="153" t="s">
        <v>142</v>
      </c>
      <c r="AY148" s="14" t="s">
        <v>135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4" t="s">
        <v>142</v>
      </c>
      <c r="BK148" s="155">
        <f t="shared" si="9"/>
        <v>0</v>
      </c>
      <c r="BL148" s="14" t="s">
        <v>403</v>
      </c>
      <c r="BM148" s="153" t="s">
        <v>320</v>
      </c>
    </row>
    <row r="149" spans="1:65" s="2" customFormat="1" ht="14.45" customHeight="1">
      <c r="A149" s="29"/>
      <c r="B149" s="141"/>
      <c r="C149" s="156" t="s">
        <v>230</v>
      </c>
      <c r="D149" s="156" t="s">
        <v>252</v>
      </c>
      <c r="E149" s="157" t="s">
        <v>678</v>
      </c>
      <c r="F149" s="158" t="s">
        <v>679</v>
      </c>
      <c r="G149" s="159" t="s">
        <v>680</v>
      </c>
      <c r="H149" s="160">
        <v>350</v>
      </c>
      <c r="I149" s="161"/>
      <c r="J149" s="160">
        <f t="shared" si="0"/>
        <v>0</v>
      </c>
      <c r="K149" s="162"/>
      <c r="L149" s="163"/>
      <c r="M149" s="164" t="s">
        <v>1</v>
      </c>
      <c r="N149" s="165" t="s">
        <v>41</v>
      </c>
      <c r="O149" s="55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638</v>
      </c>
      <c r="AT149" s="153" t="s">
        <v>252</v>
      </c>
      <c r="AU149" s="153" t="s">
        <v>142</v>
      </c>
      <c r="AY149" s="14" t="s">
        <v>135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4" t="s">
        <v>142</v>
      </c>
      <c r="BK149" s="155">
        <f t="shared" si="9"/>
        <v>0</v>
      </c>
      <c r="BL149" s="14" t="s">
        <v>403</v>
      </c>
      <c r="BM149" s="153" t="s">
        <v>328</v>
      </c>
    </row>
    <row r="150" spans="1:65" s="2" customFormat="1" ht="24.2" customHeight="1">
      <c r="A150" s="29"/>
      <c r="B150" s="141"/>
      <c r="C150" s="142" t="s">
        <v>234</v>
      </c>
      <c r="D150" s="142" t="s">
        <v>137</v>
      </c>
      <c r="E150" s="143" t="s">
        <v>681</v>
      </c>
      <c r="F150" s="144" t="s">
        <v>682</v>
      </c>
      <c r="G150" s="145" t="s">
        <v>140</v>
      </c>
      <c r="H150" s="146">
        <v>280</v>
      </c>
      <c r="I150" s="147"/>
      <c r="J150" s="146">
        <f t="shared" si="0"/>
        <v>0</v>
      </c>
      <c r="K150" s="148"/>
      <c r="L150" s="30"/>
      <c r="M150" s="149" t="s">
        <v>1</v>
      </c>
      <c r="N150" s="150" t="s">
        <v>41</v>
      </c>
      <c r="O150" s="55"/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403</v>
      </c>
      <c r="AT150" s="153" t="s">
        <v>137</v>
      </c>
      <c r="AU150" s="153" t="s">
        <v>142</v>
      </c>
      <c r="AY150" s="14" t="s">
        <v>135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4" t="s">
        <v>142</v>
      </c>
      <c r="BK150" s="155">
        <f t="shared" si="9"/>
        <v>0</v>
      </c>
      <c r="BL150" s="14" t="s">
        <v>403</v>
      </c>
      <c r="BM150" s="153" t="s">
        <v>338</v>
      </c>
    </row>
    <row r="151" spans="1:65" s="2" customFormat="1" ht="14.45" customHeight="1">
      <c r="A151" s="29"/>
      <c r="B151" s="141"/>
      <c r="C151" s="156" t="s">
        <v>238</v>
      </c>
      <c r="D151" s="156" t="s">
        <v>252</v>
      </c>
      <c r="E151" s="157" t="s">
        <v>683</v>
      </c>
      <c r="F151" s="158" t="s">
        <v>684</v>
      </c>
      <c r="G151" s="159" t="s">
        <v>680</v>
      </c>
      <c r="H151" s="160">
        <v>280</v>
      </c>
      <c r="I151" s="161"/>
      <c r="J151" s="160">
        <f t="shared" si="0"/>
        <v>0</v>
      </c>
      <c r="K151" s="162"/>
      <c r="L151" s="163"/>
      <c r="M151" s="164" t="s">
        <v>1</v>
      </c>
      <c r="N151" s="165" t="s">
        <v>41</v>
      </c>
      <c r="O151" s="55"/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638</v>
      </c>
      <c r="AT151" s="153" t="s">
        <v>252</v>
      </c>
      <c r="AU151" s="153" t="s">
        <v>142</v>
      </c>
      <c r="AY151" s="14" t="s">
        <v>135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4" t="s">
        <v>142</v>
      </c>
      <c r="BK151" s="155">
        <f t="shared" si="9"/>
        <v>0</v>
      </c>
      <c r="BL151" s="14" t="s">
        <v>403</v>
      </c>
      <c r="BM151" s="153" t="s">
        <v>346</v>
      </c>
    </row>
    <row r="152" spans="1:65" s="2" customFormat="1" ht="14.45" customHeight="1">
      <c r="A152" s="29"/>
      <c r="B152" s="141"/>
      <c r="C152" s="142" t="s">
        <v>242</v>
      </c>
      <c r="D152" s="142" t="s">
        <v>137</v>
      </c>
      <c r="E152" s="143" t="s">
        <v>685</v>
      </c>
      <c r="F152" s="144" t="s">
        <v>686</v>
      </c>
      <c r="G152" s="145" t="s">
        <v>687</v>
      </c>
      <c r="H152" s="146">
        <v>30</v>
      </c>
      <c r="I152" s="147"/>
      <c r="J152" s="146">
        <f t="shared" si="0"/>
        <v>0</v>
      </c>
      <c r="K152" s="148"/>
      <c r="L152" s="30"/>
      <c r="M152" s="149" t="s">
        <v>1</v>
      </c>
      <c r="N152" s="150" t="s">
        <v>41</v>
      </c>
      <c r="O152" s="55"/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403</v>
      </c>
      <c r="AT152" s="153" t="s">
        <v>137</v>
      </c>
      <c r="AU152" s="153" t="s">
        <v>142</v>
      </c>
      <c r="AY152" s="14" t="s">
        <v>135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4" t="s">
        <v>142</v>
      </c>
      <c r="BK152" s="155">
        <f t="shared" si="9"/>
        <v>0</v>
      </c>
      <c r="BL152" s="14" t="s">
        <v>403</v>
      </c>
      <c r="BM152" s="153" t="s">
        <v>354</v>
      </c>
    </row>
    <row r="153" spans="1:65" s="2" customFormat="1" ht="14.45" customHeight="1">
      <c r="A153" s="29"/>
      <c r="B153" s="141"/>
      <c r="C153" s="142" t="s">
        <v>247</v>
      </c>
      <c r="D153" s="142" t="s">
        <v>137</v>
      </c>
      <c r="E153" s="143" t="s">
        <v>688</v>
      </c>
      <c r="F153" s="144" t="s">
        <v>689</v>
      </c>
      <c r="G153" s="145" t="s">
        <v>687</v>
      </c>
      <c r="H153" s="146">
        <v>16</v>
      </c>
      <c r="I153" s="147"/>
      <c r="J153" s="146">
        <f t="shared" si="0"/>
        <v>0</v>
      </c>
      <c r="K153" s="148"/>
      <c r="L153" s="30"/>
      <c r="M153" s="149" t="s">
        <v>1</v>
      </c>
      <c r="N153" s="150" t="s">
        <v>41</v>
      </c>
      <c r="O153" s="55"/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403</v>
      </c>
      <c r="AT153" s="153" t="s">
        <v>137</v>
      </c>
      <c r="AU153" s="153" t="s">
        <v>142</v>
      </c>
      <c r="AY153" s="14" t="s">
        <v>135</v>
      </c>
      <c r="BE153" s="154">
        <f t="shared" si="4"/>
        <v>0</v>
      </c>
      <c r="BF153" s="154">
        <f t="shared" si="5"/>
        <v>0</v>
      </c>
      <c r="BG153" s="154">
        <f t="shared" si="6"/>
        <v>0</v>
      </c>
      <c r="BH153" s="154">
        <f t="shared" si="7"/>
        <v>0</v>
      </c>
      <c r="BI153" s="154">
        <f t="shared" si="8"/>
        <v>0</v>
      </c>
      <c r="BJ153" s="14" t="s">
        <v>142</v>
      </c>
      <c r="BK153" s="155">
        <f t="shared" si="9"/>
        <v>0</v>
      </c>
      <c r="BL153" s="14" t="s">
        <v>403</v>
      </c>
      <c r="BM153" s="153" t="s">
        <v>362</v>
      </c>
    </row>
    <row r="154" spans="1:65" s="2" customFormat="1" ht="14.45" customHeight="1">
      <c r="A154" s="29"/>
      <c r="B154" s="141"/>
      <c r="C154" s="142" t="s">
        <v>251</v>
      </c>
      <c r="D154" s="142" t="s">
        <v>137</v>
      </c>
      <c r="E154" s="143" t="s">
        <v>690</v>
      </c>
      <c r="F154" s="144" t="s">
        <v>691</v>
      </c>
      <c r="G154" s="145" t="s">
        <v>474</v>
      </c>
      <c r="H154" s="147"/>
      <c r="I154" s="147"/>
      <c r="J154" s="146">
        <f t="shared" si="0"/>
        <v>0</v>
      </c>
      <c r="K154" s="148"/>
      <c r="L154" s="30"/>
      <c r="M154" s="149" t="s">
        <v>1</v>
      </c>
      <c r="N154" s="150" t="s">
        <v>41</v>
      </c>
      <c r="O154" s="55"/>
      <c r="P154" s="151">
        <f t="shared" si="1"/>
        <v>0</v>
      </c>
      <c r="Q154" s="151">
        <v>0</v>
      </c>
      <c r="R154" s="151">
        <f t="shared" si="2"/>
        <v>0</v>
      </c>
      <c r="S154" s="151">
        <v>0</v>
      </c>
      <c r="T154" s="152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403</v>
      </c>
      <c r="AT154" s="153" t="s">
        <v>137</v>
      </c>
      <c r="AU154" s="153" t="s">
        <v>142</v>
      </c>
      <c r="AY154" s="14" t="s">
        <v>135</v>
      </c>
      <c r="BE154" s="154">
        <f t="shared" si="4"/>
        <v>0</v>
      </c>
      <c r="BF154" s="154">
        <f t="shared" si="5"/>
        <v>0</v>
      </c>
      <c r="BG154" s="154">
        <f t="shared" si="6"/>
        <v>0</v>
      </c>
      <c r="BH154" s="154">
        <f t="shared" si="7"/>
        <v>0</v>
      </c>
      <c r="BI154" s="154">
        <f t="shared" si="8"/>
        <v>0</v>
      </c>
      <c r="BJ154" s="14" t="s">
        <v>142</v>
      </c>
      <c r="BK154" s="155">
        <f t="shared" si="9"/>
        <v>0</v>
      </c>
      <c r="BL154" s="14" t="s">
        <v>403</v>
      </c>
      <c r="BM154" s="153" t="s">
        <v>370</v>
      </c>
    </row>
    <row r="155" spans="1:65" s="2" customFormat="1" ht="14.45" customHeight="1">
      <c r="A155" s="29"/>
      <c r="B155" s="141"/>
      <c r="C155" s="142" t="s">
        <v>256</v>
      </c>
      <c r="D155" s="142" t="s">
        <v>137</v>
      </c>
      <c r="E155" s="143" t="s">
        <v>692</v>
      </c>
      <c r="F155" s="144" t="s">
        <v>693</v>
      </c>
      <c r="G155" s="145" t="s">
        <v>474</v>
      </c>
      <c r="H155" s="147"/>
      <c r="I155" s="147"/>
      <c r="J155" s="146">
        <f t="shared" si="0"/>
        <v>0</v>
      </c>
      <c r="K155" s="148"/>
      <c r="L155" s="30"/>
      <c r="M155" s="149" t="s">
        <v>1</v>
      </c>
      <c r="N155" s="150" t="s">
        <v>41</v>
      </c>
      <c r="O155" s="55"/>
      <c r="P155" s="151">
        <f t="shared" si="1"/>
        <v>0</v>
      </c>
      <c r="Q155" s="151">
        <v>0</v>
      </c>
      <c r="R155" s="151">
        <f t="shared" si="2"/>
        <v>0</v>
      </c>
      <c r="S155" s="151">
        <v>0</v>
      </c>
      <c r="T155" s="152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403</v>
      </c>
      <c r="AT155" s="153" t="s">
        <v>137</v>
      </c>
      <c r="AU155" s="153" t="s">
        <v>142</v>
      </c>
      <c r="AY155" s="14" t="s">
        <v>135</v>
      </c>
      <c r="BE155" s="154">
        <f t="shared" si="4"/>
        <v>0</v>
      </c>
      <c r="BF155" s="154">
        <f t="shared" si="5"/>
        <v>0</v>
      </c>
      <c r="BG155" s="154">
        <f t="shared" si="6"/>
        <v>0</v>
      </c>
      <c r="BH155" s="154">
        <f t="shared" si="7"/>
        <v>0</v>
      </c>
      <c r="BI155" s="154">
        <f t="shared" si="8"/>
        <v>0</v>
      </c>
      <c r="BJ155" s="14" t="s">
        <v>142</v>
      </c>
      <c r="BK155" s="155">
        <f t="shared" si="9"/>
        <v>0</v>
      </c>
      <c r="BL155" s="14" t="s">
        <v>403</v>
      </c>
      <c r="BM155" s="153" t="s">
        <v>378</v>
      </c>
    </row>
    <row r="156" spans="1:65" s="2" customFormat="1" ht="14.45" customHeight="1">
      <c r="A156" s="29"/>
      <c r="B156" s="141"/>
      <c r="C156" s="142" t="s">
        <v>261</v>
      </c>
      <c r="D156" s="142" t="s">
        <v>137</v>
      </c>
      <c r="E156" s="143" t="s">
        <v>694</v>
      </c>
      <c r="F156" s="144" t="s">
        <v>695</v>
      </c>
      <c r="G156" s="145" t="s">
        <v>474</v>
      </c>
      <c r="H156" s="147"/>
      <c r="I156" s="147"/>
      <c r="J156" s="146">
        <f t="shared" si="0"/>
        <v>0</v>
      </c>
      <c r="K156" s="148"/>
      <c r="L156" s="30"/>
      <c r="M156" s="149" t="s">
        <v>1</v>
      </c>
      <c r="N156" s="150" t="s">
        <v>41</v>
      </c>
      <c r="O156" s="55"/>
      <c r="P156" s="151">
        <f t="shared" si="1"/>
        <v>0</v>
      </c>
      <c r="Q156" s="151">
        <v>0</v>
      </c>
      <c r="R156" s="151">
        <f t="shared" si="2"/>
        <v>0</v>
      </c>
      <c r="S156" s="151">
        <v>0</v>
      </c>
      <c r="T156" s="152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403</v>
      </c>
      <c r="AT156" s="153" t="s">
        <v>137</v>
      </c>
      <c r="AU156" s="153" t="s">
        <v>142</v>
      </c>
      <c r="AY156" s="14" t="s">
        <v>135</v>
      </c>
      <c r="BE156" s="154">
        <f t="shared" si="4"/>
        <v>0</v>
      </c>
      <c r="BF156" s="154">
        <f t="shared" si="5"/>
        <v>0</v>
      </c>
      <c r="BG156" s="154">
        <f t="shared" si="6"/>
        <v>0</v>
      </c>
      <c r="BH156" s="154">
        <f t="shared" si="7"/>
        <v>0</v>
      </c>
      <c r="BI156" s="154">
        <f t="shared" si="8"/>
        <v>0</v>
      </c>
      <c r="BJ156" s="14" t="s">
        <v>142</v>
      </c>
      <c r="BK156" s="155">
        <f t="shared" si="9"/>
        <v>0</v>
      </c>
      <c r="BL156" s="14" t="s">
        <v>403</v>
      </c>
      <c r="BM156" s="153" t="s">
        <v>387</v>
      </c>
    </row>
    <row r="157" spans="1:65" s="2" customFormat="1" ht="14.45" customHeight="1">
      <c r="A157" s="29"/>
      <c r="B157" s="141"/>
      <c r="C157" s="142" t="s">
        <v>265</v>
      </c>
      <c r="D157" s="142" t="s">
        <v>137</v>
      </c>
      <c r="E157" s="143" t="s">
        <v>696</v>
      </c>
      <c r="F157" s="144" t="s">
        <v>697</v>
      </c>
      <c r="G157" s="145" t="s">
        <v>474</v>
      </c>
      <c r="H157" s="147"/>
      <c r="I157" s="147"/>
      <c r="J157" s="146">
        <f t="shared" si="0"/>
        <v>0</v>
      </c>
      <c r="K157" s="148"/>
      <c r="L157" s="30"/>
      <c r="M157" s="149" t="s">
        <v>1</v>
      </c>
      <c r="N157" s="150" t="s">
        <v>41</v>
      </c>
      <c r="O157" s="55"/>
      <c r="P157" s="151">
        <f t="shared" si="1"/>
        <v>0</v>
      </c>
      <c r="Q157" s="151">
        <v>0</v>
      </c>
      <c r="R157" s="151">
        <f t="shared" si="2"/>
        <v>0</v>
      </c>
      <c r="S157" s="151">
        <v>0</v>
      </c>
      <c r="T157" s="152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403</v>
      </c>
      <c r="AT157" s="153" t="s">
        <v>137</v>
      </c>
      <c r="AU157" s="153" t="s">
        <v>142</v>
      </c>
      <c r="AY157" s="14" t="s">
        <v>135</v>
      </c>
      <c r="BE157" s="154">
        <f t="shared" si="4"/>
        <v>0</v>
      </c>
      <c r="BF157" s="154">
        <f t="shared" si="5"/>
        <v>0</v>
      </c>
      <c r="BG157" s="154">
        <f t="shared" si="6"/>
        <v>0</v>
      </c>
      <c r="BH157" s="154">
        <f t="shared" si="7"/>
        <v>0</v>
      </c>
      <c r="BI157" s="154">
        <f t="shared" si="8"/>
        <v>0</v>
      </c>
      <c r="BJ157" s="14" t="s">
        <v>142</v>
      </c>
      <c r="BK157" s="155">
        <f t="shared" si="9"/>
        <v>0</v>
      </c>
      <c r="BL157" s="14" t="s">
        <v>403</v>
      </c>
      <c r="BM157" s="153" t="s">
        <v>395</v>
      </c>
    </row>
    <row r="158" spans="1:65" s="12" customFormat="1" ht="22.9" customHeight="1">
      <c r="B158" s="128"/>
      <c r="D158" s="129" t="s">
        <v>74</v>
      </c>
      <c r="E158" s="139" t="s">
        <v>698</v>
      </c>
      <c r="F158" s="139" t="s">
        <v>699</v>
      </c>
      <c r="I158" s="131"/>
      <c r="J158" s="140">
        <f>BK158</f>
        <v>0</v>
      </c>
      <c r="L158" s="128"/>
      <c r="M158" s="133"/>
      <c r="N158" s="134"/>
      <c r="O158" s="134"/>
      <c r="P158" s="135">
        <f>SUM(P159:P169)</f>
        <v>0</v>
      </c>
      <c r="Q158" s="134"/>
      <c r="R158" s="135">
        <f>SUM(R159:R169)</f>
        <v>0</v>
      </c>
      <c r="S158" s="134"/>
      <c r="T158" s="136">
        <f>SUM(T159:T169)</f>
        <v>0</v>
      </c>
      <c r="AR158" s="129" t="s">
        <v>148</v>
      </c>
      <c r="AT158" s="137" t="s">
        <v>74</v>
      </c>
      <c r="AU158" s="137" t="s">
        <v>83</v>
      </c>
      <c r="AY158" s="129" t="s">
        <v>135</v>
      </c>
      <c r="BK158" s="138">
        <f>SUM(BK159:BK169)</f>
        <v>0</v>
      </c>
    </row>
    <row r="159" spans="1:65" s="2" customFormat="1" ht="24.2" customHeight="1">
      <c r="A159" s="29"/>
      <c r="B159" s="141"/>
      <c r="C159" s="142" t="s">
        <v>269</v>
      </c>
      <c r="D159" s="142" t="s">
        <v>137</v>
      </c>
      <c r="E159" s="143" t="s">
        <v>700</v>
      </c>
      <c r="F159" s="144" t="s">
        <v>701</v>
      </c>
      <c r="G159" s="145" t="s">
        <v>146</v>
      </c>
      <c r="H159" s="146">
        <v>30</v>
      </c>
      <c r="I159" s="147"/>
      <c r="J159" s="146">
        <f t="shared" ref="J159:J169" si="10">ROUND(I159*H159,3)</f>
        <v>0</v>
      </c>
      <c r="K159" s="148"/>
      <c r="L159" s="30"/>
      <c r="M159" s="149" t="s">
        <v>1</v>
      </c>
      <c r="N159" s="150" t="s">
        <v>41</v>
      </c>
      <c r="O159" s="55"/>
      <c r="P159" s="151">
        <f t="shared" ref="P159:P169" si="11">O159*H159</f>
        <v>0</v>
      </c>
      <c r="Q159" s="151">
        <v>0</v>
      </c>
      <c r="R159" s="151">
        <f t="shared" ref="R159:R169" si="12">Q159*H159</f>
        <v>0</v>
      </c>
      <c r="S159" s="151">
        <v>0</v>
      </c>
      <c r="T159" s="152">
        <f t="shared" ref="T159:T169" si="1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403</v>
      </c>
      <c r="AT159" s="153" t="s">
        <v>137</v>
      </c>
      <c r="AU159" s="153" t="s">
        <v>142</v>
      </c>
      <c r="AY159" s="14" t="s">
        <v>135</v>
      </c>
      <c r="BE159" s="154">
        <f t="shared" ref="BE159:BE169" si="14">IF(N159="základná",J159,0)</f>
        <v>0</v>
      </c>
      <c r="BF159" s="154">
        <f t="shared" ref="BF159:BF169" si="15">IF(N159="znížená",J159,0)</f>
        <v>0</v>
      </c>
      <c r="BG159" s="154">
        <f t="shared" ref="BG159:BG169" si="16">IF(N159="zákl. prenesená",J159,0)</f>
        <v>0</v>
      </c>
      <c r="BH159" s="154">
        <f t="shared" ref="BH159:BH169" si="17">IF(N159="zníž. prenesená",J159,0)</f>
        <v>0</v>
      </c>
      <c r="BI159" s="154">
        <f t="shared" ref="BI159:BI169" si="18">IF(N159="nulová",J159,0)</f>
        <v>0</v>
      </c>
      <c r="BJ159" s="14" t="s">
        <v>142</v>
      </c>
      <c r="BK159" s="155">
        <f t="shared" ref="BK159:BK169" si="19">ROUND(I159*H159,3)</f>
        <v>0</v>
      </c>
      <c r="BL159" s="14" t="s">
        <v>403</v>
      </c>
      <c r="BM159" s="153" t="s">
        <v>403</v>
      </c>
    </row>
    <row r="160" spans="1:65" s="2" customFormat="1" ht="24.2" customHeight="1">
      <c r="A160" s="29"/>
      <c r="B160" s="141"/>
      <c r="C160" s="142" t="s">
        <v>273</v>
      </c>
      <c r="D160" s="142" t="s">
        <v>137</v>
      </c>
      <c r="E160" s="143" t="s">
        <v>702</v>
      </c>
      <c r="F160" s="144" t="s">
        <v>703</v>
      </c>
      <c r="G160" s="145" t="s">
        <v>140</v>
      </c>
      <c r="H160" s="146">
        <v>315</v>
      </c>
      <c r="I160" s="147"/>
      <c r="J160" s="146">
        <f t="shared" si="10"/>
        <v>0</v>
      </c>
      <c r="K160" s="148"/>
      <c r="L160" s="30"/>
      <c r="M160" s="149" t="s">
        <v>1</v>
      </c>
      <c r="N160" s="150" t="s">
        <v>41</v>
      </c>
      <c r="O160" s="55"/>
      <c r="P160" s="151">
        <f t="shared" si="11"/>
        <v>0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403</v>
      </c>
      <c r="AT160" s="153" t="s">
        <v>137</v>
      </c>
      <c r="AU160" s="153" t="s">
        <v>142</v>
      </c>
      <c r="AY160" s="14" t="s">
        <v>135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4" t="s">
        <v>142</v>
      </c>
      <c r="BK160" s="155">
        <f t="shared" si="19"/>
        <v>0</v>
      </c>
      <c r="BL160" s="14" t="s">
        <v>403</v>
      </c>
      <c r="BM160" s="153" t="s">
        <v>417</v>
      </c>
    </row>
    <row r="161" spans="1:65" s="2" customFormat="1" ht="24.2" customHeight="1">
      <c r="A161" s="29"/>
      <c r="B161" s="141"/>
      <c r="C161" s="142" t="s">
        <v>277</v>
      </c>
      <c r="D161" s="142" t="s">
        <v>137</v>
      </c>
      <c r="E161" s="143" t="s">
        <v>704</v>
      </c>
      <c r="F161" s="144" t="s">
        <v>705</v>
      </c>
      <c r="G161" s="145" t="s">
        <v>140</v>
      </c>
      <c r="H161" s="146">
        <v>315</v>
      </c>
      <c r="I161" s="147"/>
      <c r="J161" s="146">
        <f t="shared" si="10"/>
        <v>0</v>
      </c>
      <c r="K161" s="148"/>
      <c r="L161" s="30"/>
      <c r="M161" s="149" t="s">
        <v>1</v>
      </c>
      <c r="N161" s="150" t="s">
        <v>41</v>
      </c>
      <c r="O161" s="55"/>
      <c r="P161" s="151">
        <f t="shared" si="11"/>
        <v>0</v>
      </c>
      <c r="Q161" s="151">
        <v>0</v>
      </c>
      <c r="R161" s="151">
        <f t="shared" si="12"/>
        <v>0</v>
      </c>
      <c r="S161" s="151">
        <v>0</v>
      </c>
      <c r="T161" s="152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403</v>
      </c>
      <c r="AT161" s="153" t="s">
        <v>137</v>
      </c>
      <c r="AU161" s="153" t="s">
        <v>142</v>
      </c>
      <c r="AY161" s="14" t="s">
        <v>135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4" t="s">
        <v>142</v>
      </c>
      <c r="BK161" s="155">
        <f t="shared" si="19"/>
        <v>0</v>
      </c>
      <c r="BL161" s="14" t="s">
        <v>403</v>
      </c>
      <c r="BM161" s="153" t="s">
        <v>427</v>
      </c>
    </row>
    <row r="162" spans="1:65" s="2" customFormat="1" ht="24.2" customHeight="1">
      <c r="A162" s="29"/>
      <c r="B162" s="141"/>
      <c r="C162" s="156" t="s">
        <v>281</v>
      </c>
      <c r="D162" s="156" t="s">
        <v>252</v>
      </c>
      <c r="E162" s="157" t="s">
        <v>706</v>
      </c>
      <c r="F162" s="158" t="s">
        <v>707</v>
      </c>
      <c r="G162" s="159" t="s">
        <v>140</v>
      </c>
      <c r="H162" s="160">
        <v>315</v>
      </c>
      <c r="I162" s="161"/>
      <c r="J162" s="160">
        <f t="shared" si="10"/>
        <v>0</v>
      </c>
      <c r="K162" s="162"/>
      <c r="L162" s="163"/>
      <c r="M162" s="164" t="s">
        <v>1</v>
      </c>
      <c r="N162" s="165" t="s">
        <v>41</v>
      </c>
      <c r="O162" s="55"/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3" t="s">
        <v>638</v>
      </c>
      <c r="AT162" s="153" t="s">
        <v>252</v>
      </c>
      <c r="AU162" s="153" t="s">
        <v>142</v>
      </c>
      <c r="AY162" s="14" t="s">
        <v>135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4" t="s">
        <v>142</v>
      </c>
      <c r="BK162" s="155">
        <f t="shared" si="19"/>
        <v>0</v>
      </c>
      <c r="BL162" s="14" t="s">
        <v>403</v>
      </c>
      <c r="BM162" s="153" t="s">
        <v>435</v>
      </c>
    </row>
    <row r="163" spans="1:65" s="2" customFormat="1" ht="14.45" customHeight="1">
      <c r="A163" s="29"/>
      <c r="B163" s="141"/>
      <c r="C163" s="142" t="s">
        <v>287</v>
      </c>
      <c r="D163" s="142" t="s">
        <v>137</v>
      </c>
      <c r="E163" s="143" t="s">
        <v>708</v>
      </c>
      <c r="F163" s="144" t="s">
        <v>709</v>
      </c>
      <c r="G163" s="145" t="s">
        <v>140</v>
      </c>
      <c r="H163" s="146">
        <v>320</v>
      </c>
      <c r="I163" s="147"/>
      <c r="J163" s="146">
        <f t="shared" si="10"/>
        <v>0</v>
      </c>
      <c r="K163" s="148"/>
      <c r="L163" s="30"/>
      <c r="M163" s="149" t="s">
        <v>1</v>
      </c>
      <c r="N163" s="150" t="s">
        <v>41</v>
      </c>
      <c r="O163" s="55"/>
      <c r="P163" s="151">
        <f t="shared" si="11"/>
        <v>0</v>
      </c>
      <c r="Q163" s="151">
        <v>0</v>
      </c>
      <c r="R163" s="151">
        <f t="shared" si="12"/>
        <v>0</v>
      </c>
      <c r="S163" s="151">
        <v>0</v>
      </c>
      <c r="T163" s="152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3" t="s">
        <v>403</v>
      </c>
      <c r="AT163" s="153" t="s">
        <v>137</v>
      </c>
      <c r="AU163" s="153" t="s">
        <v>142</v>
      </c>
      <c r="AY163" s="14" t="s">
        <v>135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4" t="s">
        <v>142</v>
      </c>
      <c r="BK163" s="155">
        <f t="shared" si="19"/>
        <v>0</v>
      </c>
      <c r="BL163" s="14" t="s">
        <v>403</v>
      </c>
      <c r="BM163" s="153" t="s">
        <v>443</v>
      </c>
    </row>
    <row r="164" spans="1:65" s="2" customFormat="1" ht="14.45" customHeight="1">
      <c r="A164" s="29"/>
      <c r="B164" s="141"/>
      <c r="C164" s="156" t="s">
        <v>291</v>
      </c>
      <c r="D164" s="156" t="s">
        <v>252</v>
      </c>
      <c r="E164" s="157" t="s">
        <v>710</v>
      </c>
      <c r="F164" s="158" t="s">
        <v>711</v>
      </c>
      <c r="G164" s="159" t="s">
        <v>140</v>
      </c>
      <c r="H164" s="160">
        <v>320</v>
      </c>
      <c r="I164" s="161"/>
      <c r="J164" s="160">
        <f t="shared" si="10"/>
        <v>0</v>
      </c>
      <c r="K164" s="162"/>
      <c r="L164" s="163"/>
      <c r="M164" s="164" t="s">
        <v>1</v>
      </c>
      <c r="N164" s="165" t="s">
        <v>41</v>
      </c>
      <c r="O164" s="55"/>
      <c r="P164" s="151">
        <f t="shared" si="11"/>
        <v>0</v>
      </c>
      <c r="Q164" s="151">
        <v>0</v>
      </c>
      <c r="R164" s="151">
        <f t="shared" si="12"/>
        <v>0</v>
      </c>
      <c r="S164" s="151">
        <v>0</v>
      </c>
      <c r="T164" s="152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3" t="s">
        <v>638</v>
      </c>
      <c r="AT164" s="153" t="s">
        <v>252</v>
      </c>
      <c r="AU164" s="153" t="s">
        <v>142</v>
      </c>
      <c r="AY164" s="14" t="s">
        <v>135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4" t="s">
        <v>142</v>
      </c>
      <c r="BK164" s="155">
        <f t="shared" si="19"/>
        <v>0</v>
      </c>
      <c r="BL164" s="14" t="s">
        <v>403</v>
      </c>
      <c r="BM164" s="153" t="s">
        <v>451</v>
      </c>
    </row>
    <row r="165" spans="1:65" s="2" customFormat="1" ht="24.2" customHeight="1">
      <c r="A165" s="29"/>
      <c r="B165" s="141"/>
      <c r="C165" s="142" t="s">
        <v>296</v>
      </c>
      <c r="D165" s="142" t="s">
        <v>137</v>
      </c>
      <c r="E165" s="143" t="s">
        <v>712</v>
      </c>
      <c r="F165" s="144" t="s">
        <v>713</v>
      </c>
      <c r="G165" s="145" t="s">
        <v>140</v>
      </c>
      <c r="H165" s="146">
        <v>315</v>
      </c>
      <c r="I165" s="147"/>
      <c r="J165" s="146">
        <f t="shared" si="10"/>
        <v>0</v>
      </c>
      <c r="K165" s="148"/>
      <c r="L165" s="30"/>
      <c r="M165" s="149" t="s">
        <v>1</v>
      </c>
      <c r="N165" s="150" t="s">
        <v>41</v>
      </c>
      <c r="O165" s="55"/>
      <c r="P165" s="151">
        <f t="shared" si="11"/>
        <v>0</v>
      </c>
      <c r="Q165" s="151">
        <v>0</v>
      </c>
      <c r="R165" s="151">
        <f t="shared" si="12"/>
        <v>0</v>
      </c>
      <c r="S165" s="151">
        <v>0</v>
      </c>
      <c r="T165" s="152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403</v>
      </c>
      <c r="AT165" s="153" t="s">
        <v>137</v>
      </c>
      <c r="AU165" s="153" t="s">
        <v>142</v>
      </c>
      <c r="AY165" s="14" t="s">
        <v>135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4" t="s">
        <v>142</v>
      </c>
      <c r="BK165" s="155">
        <f t="shared" si="19"/>
        <v>0</v>
      </c>
      <c r="BL165" s="14" t="s">
        <v>403</v>
      </c>
      <c r="BM165" s="153" t="s">
        <v>459</v>
      </c>
    </row>
    <row r="166" spans="1:65" s="2" customFormat="1" ht="24.2" customHeight="1">
      <c r="A166" s="29"/>
      <c r="B166" s="141"/>
      <c r="C166" s="142" t="s">
        <v>300</v>
      </c>
      <c r="D166" s="142" t="s">
        <v>137</v>
      </c>
      <c r="E166" s="143" t="s">
        <v>714</v>
      </c>
      <c r="F166" s="144" t="s">
        <v>715</v>
      </c>
      <c r="G166" s="145" t="s">
        <v>199</v>
      </c>
      <c r="H166" s="146">
        <v>157.5</v>
      </c>
      <c r="I166" s="147"/>
      <c r="J166" s="146">
        <f t="shared" si="10"/>
        <v>0</v>
      </c>
      <c r="K166" s="148"/>
      <c r="L166" s="30"/>
      <c r="M166" s="149" t="s">
        <v>1</v>
      </c>
      <c r="N166" s="150" t="s">
        <v>41</v>
      </c>
      <c r="O166" s="55"/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3" t="s">
        <v>403</v>
      </c>
      <c r="AT166" s="153" t="s">
        <v>137</v>
      </c>
      <c r="AU166" s="153" t="s">
        <v>142</v>
      </c>
      <c r="AY166" s="14" t="s">
        <v>135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4" t="s">
        <v>142</v>
      </c>
      <c r="BK166" s="155">
        <f t="shared" si="19"/>
        <v>0</v>
      </c>
      <c r="BL166" s="14" t="s">
        <v>403</v>
      </c>
      <c r="BM166" s="153" t="s">
        <v>467</v>
      </c>
    </row>
    <row r="167" spans="1:65" s="2" customFormat="1" ht="14.45" customHeight="1">
      <c r="A167" s="29"/>
      <c r="B167" s="141"/>
      <c r="C167" s="142" t="s">
        <v>304</v>
      </c>
      <c r="D167" s="142" t="s">
        <v>137</v>
      </c>
      <c r="E167" s="143" t="s">
        <v>690</v>
      </c>
      <c r="F167" s="144" t="s">
        <v>691</v>
      </c>
      <c r="G167" s="145" t="s">
        <v>474</v>
      </c>
      <c r="H167" s="147"/>
      <c r="I167" s="147"/>
      <c r="J167" s="146">
        <f t="shared" si="10"/>
        <v>0</v>
      </c>
      <c r="K167" s="148"/>
      <c r="L167" s="30"/>
      <c r="M167" s="149" t="s">
        <v>1</v>
      </c>
      <c r="N167" s="150" t="s">
        <v>41</v>
      </c>
      <c r="O167" s="55"/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403</v>
      </c>
      <c r="AT167" s="153" t="s">
        <v>137</v>
      </c>
      <c r="AU167" s="153" t="s">
        <v>142</v>
      </c>
      <c r="AY167" s="14" t="s">
        <v>135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4" t="s">
        <v>142</v>
      </c>
      <c r="BK167" s="155">
        <f t="shared" si="19"/>
        <v>0</v>
      </c>
      <c r="BL167" s="14" t="s">
        <v>403</v>
      </c>
      <c r="BM167" s="153" t="s">
        <v>478</v>
      </c>
    </row>
    <row r="168" spans="1:65" s="2" customFormat="1" ht="14.45" customHeight="1">
      <c r="A168" s="29"/>
      <c r="B168" s="141"/>
      <c r="C168" s="142" t="s">
        <v>308</v>
      </c>
      <c r="D168" s="142" t="s">
        <v>137</v>
      </c>
      <c r="E168" s="143" t="s">
        <v>692</v>
      </c>
      <c r="F168" s="144" t="s">
        <v>693</v>
      </c>
      <c r="G168" s="145" t="s">
        <v>474</v>
      </c>
      <c r="H168" s="147"/>
      <c r="I168" s="147"/>
      <c r="J168" s="146">
        <f t="shared" si="10"/>
        <v>0</v>
      </c>
      <c r="K168" s="148"/>
      <c r="L168" s="30"/>
      <c r="M168" s="149" t="s">
        <v>1</v>
      </c>
      <c r="N168" s="150" t="s">
        <v>41</v>
      </c>
      <c r="O168" s="55"/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3" t="s">
        <v>403</v>
      </c>
      <c r="AT168" s="153" t="s">
        <v>137</v>
      </c>
      <c r="AU168" s="153" t="s">
        <v>142</v>
      </c>
      <c r="AY168" s="14" t="s">
        <v>135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4" t="s">
        <v>142</v>
      </c>
      <c r="BK168" s="155">
        <f t="shared" si="19"/>
        <v>0</v>
      </c>
      <c r="BL168" s="14" t="s">
        <v>403</v>
      </c>
      <c r="BM168" s="153" t="s">
        <v>490</v>
      </c>
    </row>
    <row r="169" spans="1:65" s="2" customFormat="1" ht="14.45" customHeight="1">
      <c r="A169" s="29"/>
      <c r="B169" s="141"/>
      <c r="C169" s="142" t="s">
        <v>312</v>
      </c>
      <c r="D169" s="142" t="s">
        <v>137</v>
      </c>
      <c r="E169" s="143" t="s">
        <v>696</v>
      </c>
      <c r="F169" s="144" t="s">
        <v>697</v>
      </c>
      <c r="G169" s="145" t="s">
        <v>474</v>
      </c>
      <c r="H169" s="147"/>
      <c r="I169" s="147"/>
      <c r="J169" s="146">
        <f t="shared" si="10"/>
        <v>0</v>
      </c>
      <c r="K169" s="148"/>
      <c r="L169" s="30"/>
      <c r="M169" s="149" t="s">
        <v>1</v>
      </c>
      <c r="N169" s="150" t="s">
        <v>41</v>
      </c>
      <c r="O169" s="55"/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403</v>
      </c>
      <c r="AT169" s="153" t="s">
        <v>137</v>
      </c>
      <c r="AU169" s="153" t="s">
        <v>142</v>
      </c>
      <c r="AY169" s="14" t="s">
        <v>135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4" t="s">
        <v>142</v>
      </c>
      <c r="BK169" s="155">
        <f t="shared" si="19"/>
        <v>0</v>
      </c>
      <c r="BL169" s="14" t="s">
        <v>403</v>
      </c>
      <c r="BM169" s="153" t="s">
        <v>716</v>
      </c>
    </row>
    <row r="170" spans="1:65" s="12" customFormat="1" ht="25.9" customHeight="1">
      <c r="B170" s="128"/>
      <c r="D170" s="129" t="s">
        <v>74</v>
      </c>
      <c r="E170" s="130" t="s">
        <v>717</v>
      </c>
      <c r="F170" s="130" t="s">
        <v>718</v>
      </c>
      <c r="I170" s="131"/>
      <c r="J170" s="132">
        <f>BK170</f>
        <v>0</v>
      </c>
      <c r="L170" s="128"/>
      <c r="M170" s="133"/>
      <c r="N170" s="134"/>
      <c r="O170" s="134"/>
      <c r="P170" s="135">
        <f>P171</f>
        <v>0</v>
      </c>
      <c r="Q170" s="134"/>
      <c r="R170" s="135">
        <f>R171</f>
        <v>0</v>
      </c>
      <c r="S170" s="134"/>
      <c r="T170" s="136">
        <f>T171</f>
        <v>0</v>
      </c>
      <c r="AR170" s="129" t="s">
        <v>141</v>
      </c>
      <c r="AT170" s="137" t="s">
        <v>74</v>
      </c>
      <c r="AU170" s="137" t="s">
        <v>75</v>
      </c>
      <c r="AY170" s="129" t="s">
        <v>135</v>
      </c>
      <c r="BK170" s="138">
        <f>BK171</f>
        <v>0</v>
      </c>
    </row>
    <row r="171" spans="1:65" s="2" customFormat="1" ht="37.9" customHeight="1">
      <c r="A171" s="29"/>
      <c r="B171" s="141"/>
      <c r="C171" s="142" t="s">
        <v>316</v>
      </c>
      <c r="D171" s="142" t="s">
        <v>137</v>
      </c>
      <c r="E171" s="143" t="s">
        <v>719</v>
      </c>
      <c r="F171" s="144" t="s">
        <v>720</v>
      </c>
      <c r="G171" s="145" t="s">
        <v>687</v>
      </c>
      <c r="H171" s="146">
        <v>12</v>
      </c>
      <c r="I171" s="147"/>
      <c r="J171" s="146">
        <f>ROUND(I171*H171,3)</f>
        <v>0</v>
      </c>
      <c r="K171" s="148"/>
      <c r="L171" s="30"/>
      <c r="M171" s="166" t="s">
        <v>1</v>
      </c>
      <c r="N171" s="167" t="s">
        <v>41</v>
      </c>
      <c r="O171" s="168"/>
      <c r="P171" s="169">
        <f>O171*H171</f>
        <v>0</v>
      </c>
      <c r="Q171" s="169">
        <v>0</v>
      </c>
      <c r="R171" s="169">
        <f>Q171*H171</f>
        <v>0</v>
      </c>
      <c r="S171" s="169">
        <v>0</v>
      </c>
      <c r="T171" s="17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3" t="s">
        <v>721</v>
      </c>
      <c r="AT171" s="153" t="s">
        <v>137</v>
      </c>
      <c r="AU171" s="153" t="s">
        <v>83</v>
      </c>
      <c r="AY171" s="14" t="s">
        <v>135</v>
      </c>
      <c r="BE171" s="154">
        <f>IF(N171="základná",J171,0)</f>
        <v>0</v>
      </c>
      <c r="BF171" s="154">
        <f>IF(N171="znížená",J171,0)</f>
        <v>0</v>
      </c>
      <c r="BG171" s="154">
        <f>IF(N171="zákl. prenesená",J171,0)</f>
        <v>0</v>
      </c>
      <c r="BH171" s="154">
        <f>IF(N171="zníž. prenesená",J171,0)</f>
        <v>0</v>
      </c>
      <c r="BI171" s="154">
        <f>IF(N171="nulová",J171,0)</f>
        <v>0</v>
      </c>
      <c r="BJ171" s="14" t="s">
        <v>142</v>
      </c>
      <c r="BK171" s="155">
        <f>ROUND(I171*H171,3)</f>
        <v>0</v>
      </c>
      <c r="BL171" s="14" t="s">
        <v>721</v>
      </c>
      <c r="BM171" s="153" t="s">
        <v>722</v>
      </c>
    </row>
    <row r="172" spans="1:65" s="2" customFormat="1" ht="6.95" customHeight="1">
      <c r="A172" s="29"/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30"/>
      <c r="M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</sheetData>
  <autoFilter ref="C121:K171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8"/>
  <sheetViews>
    <sheetView showGridLines="0" topLeftCell="A16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100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2" t="str">
        <f>'Rekapitulácia stavby'!K6</f>
        <v>Revitalizácia športového areálu Slávia - futbal.ihrisko z umelou trávou č.6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723</v>
      </c>
      <c r="F9" s="211"/>
      <c r="G9" s="211"/>
      <c r="H9" s="21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12. 8. 2020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4" t="str">
        <f>'Rekapitulácia stavby'!E14</f>
        <v>Vyplň údaj</v>
      </c>
      <c r="F18" s="184"/>
      <c r="G18" s="184"/>
      <c r="H18" s="184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622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39</v>
      </c>
      <c r="E33" s="24" t="s">
        <v>40</v>
      </c>
      <c r="F33" s="96">
        <f>ROUND((SUM(BE124:BE177)),  2)</f>
        <v>0</v>
      </c>
      <c r="G33" s="29"/>
      <c r="H33" s="29"/>
      <c r="I33" s="97">
        <v>0.2</v>
      </c>
      <c r="J33" s="96">
        <f>ROUND(((SUM(BE124:BE177))*I33),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6">
        <f>ROUND((SUM(BF124:BF177)),  2)</f>
        <v>0</v>
      </c>
      <c r="G34" s="29"/>
      <c r="H34" s="29"/>
      <c r="I34" s="97">
        <v>0.2</v>
      </c>
      <c r="J34" s="96">
        <f>ROUND(((SUM(BF124:BF177))*I34),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6">
        <f>ROUND((SUM(BG124:BG177)),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6">
        <f>ROUND((SUM(BH124:BH177)),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6">
        <f>ROUND((SUM(BI124:BI177)),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Revitalizácia športového areálu Slávia - futbal.ihrisko z umelou trávou č.6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SO 04.1 -  Distribučné rozvody NN</v>
      </c>
      <c r="F87" s="211"/>
      <c r="G87" s="211"/>
      <c r="H87" s="21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Trnava</v>
      </c>
      <c r="G89" s="29"/>
      <c r="H89" s="29"/>
      <c r="I89" s="24" t="s">
        <v>20</v>
      </c>
      <c r="J89" s="52" t="str">
        <f>IF(J12="","",J12)</f>
        <v>12. 8. 2020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22</v>
      </c>
      <c r="D91" s="29"/>
      <c r="E91" s="29"/>
      <c r="F91" s="22" t="str">
        <f>E15</f>
        <v>Mesto Trnava, Trhová 3, 917 71 Trnava</v>
      </c>
      <c r="G91" s="29"/>
      <c r="H91" s="29"/>
      <c r="I91" s="24" t="s">
        <v>28</v>
      </c>
      <c r="J91" s="27" t="str">
        <f>E21</f>
        <v>Ing. Dušan Krupala, 1443*A*1 Pozemné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724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customHeight="1">
      <c r="B98" s="113"/>
      <c r="D98" s="114" t="s">
        <v>725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customHeight="1">
      <c r="B99" s="113"/>
      <c r="D99" s="114" t="s">
        <v>726</v>
      </c>
      <c r="E99" s="115"/>
      <c r="F99" s="115"/>
      <c r="G99" s="115"/>
      <c r="H99" s="115"/>
      <c r="I99" s="115"/>
      <c r="J99" s="116">
        <f>J134</f>
        <v>0</v>
      </c>
      <c r="L99" s="113"/>
    </row>
    <row r="100" spans="1:31" s="10" customFormat="1" ht="19.899999999999999" customHeight="1">
      <c r="B100" s="113"/>
      <c r="D100" s="114" t="s">
        <v>727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1:31" s="10" customFormat="1" ht="19.899999999999999" customHeight="1">
      <c r="B101" s="113"/>
      <c r="D101" s="114" t="s">
        <v>728</v>
      </c>
      <c r="E101" s="115"/>
      <c r="F101" s="115"/>
      <c r="G101" s="115"/>
      <c r="H101" s="115"/>
      <c r="I101" s="115"/>
      <c r="J101" s="116">
        <f>J147</f>
        <v>0</v>
      </c>
      <c r="L101" s="113"/>
    </row>
    <row r="102" spans="1:31" s="10" customFormat="1" ht="19.899999999999999" customHeight="1">
      <c r="B102" s="113"/>
      <c r="D102" s="114" t="s">
        <v>729</v>
      </c>
      <c r="E102" s="115"/>
      <c r="F102" s="115"/>
      <c r="G102" s="115"/>
      <c r="H102" s="115"/>
      <c r="I102" s="115"/>
      <c r="J102" s="116">
        <f>J158</f>
        <v>0</v>
      </c>
      <c r="L102" s="113"/>
    </row>
    <row r="103" spans="1:31" s="10" customFormat="1" ht="19.899999999999999" customHeight="1">
      <c r="B103" s="113"/>
      <c r="D103" s="114" t="s">
        <v>730</v>
      </c>
      <c r="E103" s="115"/>
      <c r="F103" s="115"/>
      <c r="G103" s="115"/>
      <c r="H103" s="115"/>
      <c r="I103" s="115"/>
      <c r="J103" s="116">
        <f>J167</f>
        <v>0</v>
      </c>
      <c r="L103" s="113"/>
    </row>
    <row r="104" spans="1:31" s="10" customFormat="1" ht="19.899999999999999" customHeight="1">
      <c r="B104" s="113"/>
      <c r="D104" s="114" t="s">
        <v>731</v>
      </c>
      <c r="E104" s="115"/>
      <c r="F104" s="115"/>
      <c r="G104" s="115"/>
      <c r="H104" s="115"/>
      <c r="I104" s="115"/>
      <c r="J104" s="116">
        <f>J171</f>
        <v>0</v>
      </c>
      <c r="L104" s="113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121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2" t="str">
        <f>E7</f>
        <v>Revitalizácia športového areálu Slávia - futbal.ihrisko z umelou trávou č.6</v>
      </c>
      <c r="F114" s="213"/>
      <c r="G114" s="213"/>
      <c r="H114" s="21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101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02" t="str">
        <f>E9</f>
        <v>SO 04.1 -  Distribučné rozvody NN</v>
      </c>
      <c r="F116" s="211"/>
      <c r="G116" s="211"/>
      <c r="H116" s="211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18</v>
      </c>
      <c r="D118" s="29"/>
      <c r="E118" s="29"/>
      <c r="F118" s="22" t="str">
        <f>F12</f>
        <v>Trnava</v>
      </c>
      <c r="G118" s="29"/>
      <c r="H118" s="29"/>
      <c r="I118" s="24" t="s">
        <v>20</v>
      </c>
      <c r="J118" s="52" t="str">
        <f>IF(J12="","",J12)</f>
        <v>12. 8. 2020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40.15" customHeight="1">
      <c r="A120" s="29"/>
      <c r="B120" s="30"/>
      <c r="C120" s="24" t="s">
        <v>22</v>
      </c>
      <c r="D120" s="29"/>
      <c r="E120" s="29"/>
      <c r="F120" s="22" t="str">
        <f>E15</f>
        <v>Mesto Trnava, Trhová 3, 917 71 Trnava</v>
      </c>
      <c r="G120" s="29"/>
      <c r="H120" s="29"/>
      <c r="I120" s="24" t="s">
        <v>28</v>
      </c>
      <c r="J120" s="27" t="str">
        <f>E21</f>
        <v>Ing. Dušan Krupala, 1443*A*1 Pozemné stavby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26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>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7"/>
      <c r="B123" s="118"/>
      <c r="C123" s="119" t="s">
        <v>122</v>
      </c>
      <c r="D123" s="120" t="s">
        <v>60</v>
      </c>
      <c r="E123" s="120" t="s">
        <v>56</v>
      </c>
      <c r="F123" s="120" t="s">
        <v>57</v>
      </c>
      <c r="G123" s="120" t="s">
        <v>123</v>
      </c>
      <c r="H123" s="120" t="s">
        <v>124</v>
      </c>
      <c r="I123" s="120" t="s">
        <v>125</v>
      </c>
      <c r="J123" s="121" t="s">
        <v>105</v>
      </c>
      <c r="K123" s="122" t="s">
        <v>126</v>
      </c>
      <c r="L123" s="123"/>
      <c r="M123" s="59" t="s">
        <v>1</v>
      </c>
      <c r="N123" s="60" t="s">
        <v>39</v>
      </c>
      <c r="O123" s="60" t="s">
        <v>127</v>
      </c>
      <c r="P123" s="60" t="s">
        <v>128</v>
      </c>
      <c r="Q123" s="60" t="s">
        <v>129</v>
      </c>
      <c r="R123" s="60" t="s">
        <v>130</v>
      </c>
      <c r="S123" s="60" t="s">
        <v>131</v>
      </c>
      <c r="T123" s="61" t="s">
        <v>132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9"/>
      <c r="B124" s="30"/>
      <c r="C124" s="66" t="s">
        <v>106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</f>
        <v>0</v>
      </c>
      <c r="Q124" s="63"/>
      <c r="R124" s="125">
        <f>R125</f>
        <v>0</v>
      </c>
      <c r="S124" s="63"/>
      <c r="T124" s="126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107</v>
      </c>
      <c r="BK124" s="127">
        <f>BK125</f>
        <v>0</v>
      </c>
    </row>
    <row r="125" spans="1:65" s="12" customFormat="1" ht="25.9" customHeight="1">
      <c r="B125" s="128"/>
      <c r="D125" s="129" t="s">
        <v>74</v>
      </c>
      <c r="E125" s="130" t="s">
        <v>732</v>
      </c>
      <c r="F125" s="130" t="s">
        <v>733</v>
      </c>
      <c r="I125" s="131"/>
      <c r="J125" s="132">
        <f>BK125</f>
        <v>0</v>
      </c>
      <c r="L125" s="128"/>
      <c r="M125" s="133"/>
      <c r="N125" s="134"/>
      <c r="O125" s="134"/>
      <c r="P125" s="135">
        <f>P126+P134+P139+P147+P158+P167+P171</f>
        <v>0</v>
      </c>
      <c r="Q125" s="134"/>
      <c r="R125" s="135">
        <f>R126+R134+R139+R147+R158+R167+R171</f>
        <v>0</v>
      </c>
      <c r="S125" s="134"/>
      <c r="T125" s="136">
        <f>T126+T134+T139+T147+T158+T167+T171</f>
        <v>0</v>
      </c>
      <c r="AR125" s="129" t="s">
        <v>148</v>
      </c>
      <c r="AT125" s="137" t="s">
        <v>74</v>
      </c>
      <c r="AU125" s="137" t="s">
        <v>75</v>
      </c>
      <c r="AY125" s="129" t="s">
        <v>135</v>
      </c>
      <c r="BK125" s="138">
        <f>BK126+BK134+BK139+BK147+BK158+BK167+BK171</f>
        <v>0</v>
      </c>
    </row>
    <row r="126" spans="1:65" s="12" customFormat="1" ht="22.9" customHeight="1">
      <c r="B126" s="128"/>
      <c r="D126" s="129" t="s">
        <v>74</v>
      </c>
      <c r="E126" s="139" t="s">
        <v>734</v>
      </c>
      <c r="F126" s="139" t="s">
        <v>735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SUM(P127:P133)</f>
        <v>0</v>
      </c>
      <c r="Q126" s="134"/>
      <c r="R126" s="135">
        <f>SUM(R127:R133)</f>
        <v>0</v>
      </c>
      <c r="S126" s="134"/>
      <c r="T126" s="136">
        <f>SUM(T127:T133)</f>
        <v>0</v>
      </c>
      <c r="AR126" s="129" t="s">
        <v>83</v>
      </c>
      <c r="AT126" s="137" t="s">
        <v>74</v>
      </c>
      <c r="AU126" s="137" t="s">
        <v>83</v>
      </c>
      <c r="AY126" s="129" t="s">
        <v>135</v>
      </c>
      <c r="BK126" s="138">
        <f>SUM(BK127:BK133)</f>
        <v>0</v>
      </c>
    </row>
    <row r="127" spans="1:65" s="2" customFormat="1" ht="14.45" customHeight="1">
      <c r="A127" s="29"/>
      <c r="B127" s="141"/>
      <c r="C127" s="142" t="s">
        <v>83</v>
      </c>
      <c r="D127" s="142" t="s">
        <v>137</v>
      </c>
      <c r="E127" s="143" t="s">
        <v>736</v>
      </c>
      <c r="F127" s="144" t="s">
        <v>737</v>
      </c>
      <c r="G127" s="145" t="s">
        <v>140</v>
      </c>
      <c r="H127" s="146">
        <v>150</v>
      </c>
      <c r="I127" s="147"/>
      <c r="J127" s="146">
        <f t="shared" ref="J127:J133" si="0">ROUND(I127*H127,3)</f>
        <v>0</v>
      </c>
      <c r="K127" s="148"/>
      <c r="L127" s="30"/>
      <c r="M127" s="149" t="s">
        <v>1</v>
      </c>
      <c r="N127" s="150" t="s">
        <v>41</v>
      </c>
      <c r="O127" s="55"/>
      <c r="P127" s="151">
        <f t="shared" ref="P127:P133" si="1">O127*H127</f>
        <v>0</v>
      </c>
      <c r="Q127" s="151">
        <v>0</v>
      </c>
      <c r="R127" s="151">
        <f t="shared" ref="R127:R133" si="2">Q127*H127</f>
        <v>0</v>
      </c>
      <c r="S127" s="151">
        <v>0</v>
      </c>
      <c r="T127" s="152">
        <f t="shared" ref="T127:T133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403</v>
      </c>
      <c r="AT127" s="153" t="s">
        <v>137</v>
      </c>
      <c r="AU127" s="153" t="s">
        <v>142</v>
      </c>
      <c r="AY127" s="14" t="s">
        <v>135</v>
      </c>
      <c r="BE127" s="154">
        <f t="shared" ref="BE127:BE133" si="4">IF(N127="základná",J127,0)</f>
        <v>0</v>
      </c>
      <c r="BF127" s="154">
        <f t="shared" ref="BF127:BF133" si="5">IF(N127="znížená",J127,0)</f>
        <v>0</v>
      </c>
      <c r="BG127" s="154">
        <f t="shared" ref="BG127:BG133" si="6">IF(N127="zákl. prenesená",J127,0)</f>
        <v>0</v>
      </c>
      <c r="BH127" s="154">
        <f t="shared" ref="BH127:BH133" si="7">IF(N127="zníž. prenesená",J127,0)</f>
        <v>0</v>
      </c>
      <c r="BI127" s="154">
        <f t="shared" ref="BI127:BI133" si="8">IF(N127="nulová",J127,0)</f>
        <v>0</v>
      </c>
      <c r="BJ127" s="14" t="s">
        <v>142</v>
      </c>
      <c r="BK127" s="155">
        <f t="shared" ref="BK127:BK133" si="9">ROUND(I127*H127,3)</f>
        <v>0</v>
      </c>
      <c r="BL127" s="14" t="s">
        <v>403</v>
      </c>
      <c r="BM127" s="153" t="s">
        <v>142</v>
      </c>
    </row>
    <row r="128" spans="1:65" s="2" customFormat="1" ht="14.45" customHeight="1">
      <c r="A128" s="29"/>
      <c r="B128" s="141"/>
      <c r="C128" s="142" t="s">
        <v>142</v>
      </c>
      <c r="D128" s="142" t="s">
        <v>137</v>
      </c>
      <c r="E128" s="143" t="s">
        <v>738</v>
      </c>
      <c r="F128" s="144" t="s">
        <v>739</v>
      </c>
      <c r="G128" s="145" t="s">
        <v>140</v>
      </c>
      <c r="H128" s="146">
        <v>5</v>
      </c>
      <c r="I128" s="147"/>
      <c r="J128" s="146">
        <f t="shared" si="0"/>
        <v>0</v>
      </c>
      <c r="K128" s="148"/>
      <c r="L128" s="30"/>
      <c r="M128" s="149" t="s">
        <v>1</v>
      </c>
      <c r="N128" s="150" t="s">
        <v>41</v>
      </c>
      <c r="O128" s="55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403</v>
      </c>
      <c r="AT128" s="153" t="s">
        <v>137</v>
      </c>
      <c r="AU128" s="153" t="s">
        <v>142</v>
      </c>
      <c r="AY128" s="14" t="s">
        <v>135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4" t="s">
        <v>142</v>
      </c>
      <c r="BK128" s="155">
        <f t="shared" si="9"/>
        <v>0</v>
      </c>
      <c r="BL128" s="14" t="s">
        <v>403</v>
      </c>
      <c r="BM128" s="153" t="s">
        <v>141</v>
      </c>
    </row>
    <row r="129" spans="1:65" s="2" customFormat="1" ht="14.45" customHeight="1">
      <c r="A129" s="29"/>
      <c r="B129" s="141"/>
      <c r="C129" s="142" t="s">
        <v>148</v>
      </c>
      <c r="D129" s="142" t="s">
        <v>137</v>
      </c>
      <c r="E129" s="143" t="s">
        <v>740</v>
      </c>
      <c r="F129" s="144" t="s">
        <v>741</v>
      </c>
      <c r="G129" s="145" t="s">
        <v>140</v>
      </c>
      <c r="H129" s="146">
        <v>60</v>
      </c>
      <c r="I129" s="147"/>
      <c r="J129" s="146">
        <f t="shared" si="0"/>
        <v>0</v>
      </c>
      <c r="K129" s="148"/>
      <c r="L129" s="30"/>
      <c r="M129" s="149" t="s">
        <v>1</v>
      </c>
      <c r="N129" s="150" t="s">
        <v>41</v>
      </c>
      <c r="O129" s="55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403</v>
      </c>
      <c r="AT129" s="153" t="s">
        <v>137</v>
      </c>
      <c r="AU129" s="153" t="s">
        <v>142</v>
      </c>
      <c r="AY129" s="14" t="s">
        <v>135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4" t="s">
        <v>142</v>
      </c>
      <c r="BK129" s="155">
        <f t="shared" si="9"/>
        <v>0</v>
      </c>
      <c r="BL129" s="14" t="s">
        <v>403</v>
      </c>
      <c r="BM129" s="153" t="s">
        <v>159</v>
      </c>
    </row>
    <row r="130" spans="1:65" s="2" customFormat="1" ht="14.45" customHeight="1">
      <c r="A130" s="29"/>
      <c r="B130" s="141"/>
      <c r="C130" s="142" t="s">
        <v>141</v>
      </c>
      <c r="D130" s="142" t="s">
        <v>137</v>
      </c>
      <c r="E130" s="143" t="s">
        <v>742</v>
      </c>
      <c r="F130" s="144" t="s">
        <v>743</v>
      </c>
      <c r="G130" s="145" t="s">
        <v>140</v>
      </c>
      <c r="H130" s="146">
        <v>30</v>
      </c>
      <c r="I130" s="147"/>
      <c r="J130" s="146">
        <f t="shared" si="0"/>
        <v>0</v>
      </c>
      <c r="K130" s="148"/>
      <c r="L130" s="30"/>
      <c r="M130" s="149" t="s">
        <v>1</v>
      </c>
      <c r="N130" s="150" t="s">
        <v>41</v>
      </c>
      <c r="O130" s="55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403</v>
      </c>
      <c r="AT130" s="153" t="s">
        <v>137</v>
      </c>
      <c r="AU130" s="153" t="s">
        <v>142</v>
      </c>
      <c r="AY130" s="14" t="s">
        <v>135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4" t="s">
        <v>142</v>
      </c>
      <c r="BK130" s="155">
        <f t="shared" si="9"/>
        <v>0</v>
      </c>
      <c r="BL130" s="14" t="s">
        <v>403</v>
      </c>
      <c r="BM130" s="153" t="s">
        <v>167</v>
      </c>
    </row>
    <row r="131" spans="1:65" s="2" customFormat="1" ht="14.45" customHeight="1">
      <c r="A131" s="29"/>
      <c r="B131" s="141"/>
      <c r="C131" s="142" t="s">
        <v>155</v>
      </c>
      <c r="D131" s="142" t="s">
        <v>137</v>
      </c>
      <c r="E131" s="143" t="s">
        <v>744</v>
      </c>
      <c r="F131" s="144" t="s">
        <v>745</v>
      </c>
      <c r="G131" s="145" t="s">
        <v>140</v>
      </c>
      <c r="H131" s="146">
        <v>0</v>
      </c>
      <c r="I131" s="147"/>
      <c r="J131" s="146">
        <f t="shared" si="0"/>
        <v>0</v>
      </c>
      <c r="K131" s="148"/>
      <c r="L131" s="30"/>
      <c r="M131" s="149" t="s">
        <v>1</v>
      </c>
      <c r="N131" s="150" t="s">
        <v>41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403</v>
      </c>
      <c r="AT131" s="153" t="s">
        <v>137</v>
      </c>
      <c r="AU131" s="153" t="s">
        <v>142</v>
      </c>
      <c r="AY131" s="14" t="s">
        <v>135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142</v>
      </c>
      <c r="BK131" s="155">
        <f t="shared" si="9"/>
        <v>0</v>
      </c>
      <c r="BL131" s="14" t="s">
        <v>403</v>
      </c>
      <c r="BM131" s="153" t="s">
        <v>175</v>
      </c>
    </row>
    <row r="132" spans="1:65" s="2" customFormat="1" ht="14.45" customHeight="1">
      <c r="A132" s="29"/>
      <c r="B132" s="141"/>
      <c r="C132" s="142" t="s">
        <v>159</v>
      </c>
      <c r="D132" s="142" t="s">
        <v>137</v>
      </c>
      <c r="E132" s="143" t="s">
        <v>746</v>
      </c>
      <c r="F132" s="144" t="s">
        <v>747</v>
      </c>
      <c r="G132" s="145" t="s">
        <v>213</v>
      </c>
      <c r="H132" s="146">
        <v>3</v>
      </c>
      <c r="I132" s="147"/>
      <c r="J132" s="146">
        <f t="shared" si="0"/>
        <v>0</v>
      </c>
      <c r="K132" s="148"/>
      <c r="L132" s="30"/>
      <c r="M132" s="149" t="s">
        <v>1</v>
      </c>
      <c r="N132" s="150" t="s">
        <v>41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403</v>
      </c>
      <c r="AT132" s="153" t="s">
        <v>137</v>
      </c>
      <c r="AU132" s="153" t="s">
        <v>142</v>
      </c>
      <c r="AY132" s="14" t="s">
        <v>135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142</v>
      </c>
      <c r="BK132" s="155">
        <f t="shared" si="9"/>
        <v>0</v>
      </c>
      <c r="BL132" s="14" t="s">
        <v>403</v>
      </c>
      <c r="BM132" s="153" t="s">
        <v>183</v>
      </c>
    </row>
    <row r="133" spans="1:65" s="2" customFormat="1" ht="14.45" customHeight="1">
      <c r="A133" s="29"/>
      <c r="B133" s="141"/>
      <c r="C133" s="142" t="s">
        <v>163</v>
      </c>
      <c r="D133" s="142" t="s">
        <v>137</v>
      </c>
      <c r="E133" s="143" t="s">
        <v>748</v>
      </c>
      <c r="F133" s="144" t="s">
        <v>749</v>
      </c>
      <c r="G133" s="145" t="s">
        <v>213</v>
      </c>
      <c r="H133" s="146">
        <v>18</v>
      </c>
      <c r="I133" s="147"/>
      <c r="J133" s="146">
        <f t="shared" si="0"/>
        <v>0</v>
      </c>
      <c r="K133" s="148"/>
      <c r="L133" s="30"/>
      <c r="M133" s="149" t="s">
        <v>1</v>
      </c>
      <c r="N133" s="150" t="s">
        <v>41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403</v>
      </c>
      <c r="AT133" s="153" t="s">
        <v>137</v>
      </c>
      <c r="AU133" s="153" t="s">
        <v>142</v>
      </c>
      <c r="AY133" s="14" t="s">
        <v>135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142</v>
      </c>
      <c r="BK133" s="155">
        <f t="shared" si="9"/>
        <v>0</v>
      </c>
      <c r="BL133" s="14" t="s">
        <v>403</v>
      </c>
      <c r="BM133" s="153" t="s">
        <v>192</v>
      </c>
    </row>
    <row r="134" spans="1:65" s="12" customFormat="1" ht="22.9" customHeight="1">
      <c r="B134" s="128"/>
      <c r="D134" s="129" t="s">
        <v>74</v>
      </c>
      <c r="E134" s="139" t="s">
        <v>750</v>
      </c>
      <c r="F134" s="139" t="s">
        <v>751</v>
      </c>
      <c r="I134" s="131"/>
      <c r="J134" s="140">
        <f>BK134</f>
        <v>0</v>
      </c>
      <c r="L134" s="128"/>
      <c r="M134" s="133"/>
      <c r="N134" s="134"/>
      <c r="O134" s="134"/>
      <c r="P134" s="135">
        <f>SUM(P135:P138)</f>
        <v>0</v>
      </c>
      <c r="Q134" s="134"/>
      <c r="R134" s="135">
        <f>SUM(R135:R138)</f>
        <v>0</v>
      </c>
      <c r="S134" s="134"/>
      <c r="T134" s="136">
        <f>SUM(T135:T138)</f>
        <v>0</v>
      </c>
      <c r="AR134" s="129" t="s">
        <v>83</v>
      </c>
      <c r="AT134" s="137" t="s">
        <v>74</v>
      </c>
      <c r="AU134" s="137" t="s">
        <v>83</v>
      </c>
      <c r="AY134" s="129" t="s">
        <v>135</v>
      </c>
      <c r="BK134" s="138">
        <f>SUM(BK135:BK138)</f>
        <v>0</v>
      </c>
    </row>
    <row r="135" spans="1:65" s="2" customFormat="1" ht="24.2" customHeight="1">
      <c r="A135" s="29"/>
      <c r="B135" s="141"/>
      <c r="C135" s="142" t="s">
        <v>167</v>
      </c>
      <c r="D135" s="142" t="s">
        <v>137</v>
      </c>
      <c r="E135" s="143" t="s">
        <v>752</v>
      </c>
      <c r="F135" s="144" t="s">
        <v>753</v>
      </c>
      <c r="G135" s="145" t="s">
        <v>140</v>
      </c>
      <c r="H135" s="146">
        <v>150</v>
      </c>
      <c r="I135" s="147"/>
      <c r="J135" s="146">
        <f>ROUND(I135*H135,3)</f>
        <v>0</v>
      </c>
      <c r="K135" s="148"/>
      <c r="L135" s="30"/>
      <c r="M135" s="149" t="s">
        <v>1</v>
      </c>
      <c r="N135" s="150" t="s">
        <v>41</v>
      </c>
      <c r="O135" s="55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403</v>
      </c>
      <c r="AT135" s="153" t="s">
        <v>137</v>
      </c>
      <c r="AU135" s="153" t="s">
        <v>142</v>
      </c>
      <c r="AY135" s="14" t="s">
        <v>135</v>
      </c>
      <c r="BE135" s="154">
        <f>IF(N135="základná",J135,0)</f>
        <v>0</v>
      </c>
      <c r="BF135" s="154">
        <f>IF(N135="znížená",J135,0)</f>
        <v>0</v>
      </c>
      <c r="BG135" s="154">
        <f>IF(N135="zákl. prenesená",J135,0)</f>
        <v>0</v>
      </c>
      <c r="BH135" s="154">
        <f>IF(N135="zníž. prenesená",J135,0)</f>
        <v>0</v>
      </c>
      <c r="BI135" s="154">
        <f>IF(N135="nulová",J135,0)</f>
        <v>0</v>
      </c>
      <c r="BJ135" s="14" t="s">
        <v>142</v>
      </c>
      <c r="BK135" s="155">
        <f>ROUND(I135*H135,3)</f>
        <v>0</v>
      </c>
      <c r="BL135" s="14" t="s">
        <v>403</v>
      </c>
      <c r="BM135" s="153" t="s">
        <v>202</v>
      </c>
    </row>
    <row r="136" spans="1:65" s="2" customFormat="1" ht="14.45" customHeight="1">
      <c r="A136" s="29"/>
      <c r="B136" s="141"/>
      <c r="C136" s="142" t="s">
        <v>171</v>
      </c>
      <c r="D136" s="142" t="s">
        <v>137</v>
      </c>
      <c r="E136" s="143" t="s">
        <v>754</v>
      </c>
      <c r="F136" s="144" t="s">
        <v>755</v>
      </c>
      <c r="G136" s="145" t="s">
        <v>213</v>
      </c>
      <c r="H136" s="146">
        <v>3</v>
      </c>
      <c r="I136" s="147"/>
      <c r="J136" s="146">
        <f>ROUND(I136*H136,3)</f>
        <v>0</v>
      </c>
      <c r="K136" s="148"/>
      <c r="L136" s="30"/>
      <c r="M136" s="149" t="s">
        <v>1</v>
      </c>
      <c r="N136" s="150" t="s">
        <v>41</v>
      </c>
      <c r="O136" s="55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403</v>
      </c>
      <c r="AT136" s="153" t="s">
        <v>137</v>
      </c>
      <c r="AU136" s="153" t="s">
        <v>142</v>
      </c>
      <c r="AY136" s="14" t="s">
        <v>135</v>
      </c>
      <c r="BE136" s="154">
        <f>IF(N136="základná",J136,0)</f>
        <v>0</v>
      </c>
      <c r="BF136" s="154">
        <f>IF(N136="znížená",J136,0)</f>
        <v>0</v>
      </c>
      <c r="BG136" s="154">
        <f>IF(N136="zákl. prenesená",J136,0)</f>
        <v>0</v>
      </c>
      <c r="BH136" s="154">
        <f>IF(N136="zníž. prenesená",J136,0)</f>
        <v>0</v>
      </c>
      <c r="BI136" s="154">
        <f>IF(N136="nulová",J136,0)</f>
        <v>0</v>
      </c>
      <c r="BJ136" s="14" t="s">
        <v>142</v>
      </c>
      <c r="BK136" s="155">
        <f>ROUND(I136*H136,3)</f>
        <v>0</v>
      </c>
      <c r="BL136" s="14" t="s">
        <v>403</v>
      </c>
      <c r="BM136" s="153" t="s">
        <v>210</v>
      </c>
    </row>
    <row r="137" spans="1:65" s="2" customFormat="1" ht="24.2" customHeight="1">
      <c r="A137" s="29"/>
      <c r="B137" s="141"/>
      <c r="C137" s="142" t="s">
        <v>175</v>
      </c>
      <c r="D137" s="142" t="s">
        <v>137</v>
      </c>
      <c r="E137" s="143" t="s">
        <v>756</v>
      </c>
      <c r="F137" s="144" t="s">
        <v>757</v>
      </c>
      <c r="G137" s="145" t="s">
        <v>140</v>
      </c>
      <c r="H137" s="146">
        <v>60</v>
      </c>
      <c r="I137" s="147"/>
      <c r="J137" s="146">
        <f>ROUND(I137*H137,3)</f>
        <v>0</v>
      </c>
      <c r="K137" s="148"/>
      <c r="L137" s="30"/>
      <c r="M137" s="149" t="s">
        <v>1</v>
      </c>
      <c r="N137" s="150" t="s">
        <v>41</v>
      </c>
      <c r="O137" s="55"/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403</v>
      </c>
      <c r="AT137" s="153" t="s">
        <v>137</v>
      </c>
      <c r="AU137" s="153" t="s">
        <v>142</v>
      </c>
      <c r="AY137" s="14" t="s">
        <v>135</v>
      </c>
      <c r="BE137" s="154">
        <f>IF(N137="základná",J137,0)</f>
        <v>0</v>
      </c>
      <c r="BF137" s="154">
        <f>IF(N137="znížená",J137,0)</f>
        <v>0</v>
      </c>
      <c r="BG137" s="154">
        <f>IF(N137="zákl. prenesená",J137,0)</f>
        <v>0</v>
      </c>
      <c r="BH137" s="154">
        <f>IF(N137="zníž. prenesená",J137,0)</f>
        <v>0</v>
      </c>
      <c r="BI137" s="154">
        <f>IF(N137="nulová",J137,0)</f>
        <v>0</v>
      </c>
      <c r="BJ137" s="14" t="s">
        <v>142</v>
      </c>
      <c r="BK137" s="155">
        <f>ROUND(I137*H137,3)</f>
        <v>0</v>
      </c>
      <c r="BL137" s="14" t="s">
        <v>403</v>
      </c>
      <c r="BM137" s="153" t="s">
        <v>7</v>
      </c>
    </row>
    <row r="138" spans="1:65" s="2" customFormat="1" ht="14.45" customHeight="1">
      <c r="A138" s="29"/>
      <c r="B138" s="141"/>
      <c r="C138" s="142" t="s">
        <v>179</v>
      </c>
      <c r="D138" s="142" t="s">
        <v>137</v>
      </c>
      <c r="E138" s="143" t="s">
        <v>758</v>
      </c>
      <c r="F138" s="144" t="s">
        <v>759</v>
      </c>
      <c r="G138" s="145" t="s">
        <v>213</v>
      </c>
      <c r="H138" s="146">
        <v>1</v>
      </c>
      <c r="I138" s="147"/>
      <c r="J138" s="146">
        <f>ROUND(I138*H138,3)</f>
        <v>0</v>
      </c>
      <c r="K138" s="148"/>
      <c r="L138" s="30"/>
      <c r="M138" s="149" t="s">
        <v>1</v>
      </c>
      <c r="N138" s="150" t="s">
        <v>41</v>
      </c>
      <c r="O138" s="55"/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403</v>
      </c>
      <c r="AT138" s="153" t="s">
        <v>137</v>
      </c>
      <c r="AU138" s="153" t="s">
        <v>142</v>
      </c>
      <c r="AY138" s="14" t="s">
        <v>135</v>
      </c>
      <c r="BE138" s="154">
        <f>IF(N138="základná",J138,0)</f>
        <v>0</v>
      </c>
      <c r="BF138" s="154">
        <f>IF(N138="znížená",J138,0)</f>
        <v>0</v>
      </c>
      <c r="BG138" s="154">
        <f>IF(N138="zákl. prenesená",J138,0)</f>
        <v>0</v>
      </c>
      <c r="BH138" s="154">
        <f>IF(N138="zníž. prenesená",J138,0)</f>
        <v>0</v>
      </c>
      <c r="BI138" s="154">
        <f>IF(N138="nulová",J138,0)</f>
        <v>0</v>
      </c>
      <c r="BJ138" s="14" t="s">
        <v>142</v>
      </c>
      <c r="BK138" s="155">
        <f>ROUND(I138*H138,3)</f>
        <v>0</v>
      </c>
      <c r="BL138" s="14" t="s">
        <v>403</v>
      </c>
      <c r="BM138" s="153" t="s">
        <v>226</v>
      </c>
    </row>
    <row r="139" spans="1:65" s="12" customFormat="1" ht="22.9" customHeight="1">
      <c r="B139" s="128"/>
      <c r="D139" s="129" t="s">
        <v>74</v>
      </c>
      <c r="E139" s="139" t="s">
        <v>760</v>
      </c>
      <c r="F139" s="139" t="s">
        <v>761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SUM(P140:P146)</f>
        <v>0</v>
      </c>
      <c r="Q139" s="134"/>
      <c r="R139" s="135">
        <f>SUM(R140:R146)</f>
        <v>0</v>
      </c>
      <c r="S139" s="134"/>
      <c r="T139" s="136">
        <f>SUM(T140:T146)</f>
        <v>0</v>
      </c>
      <c r="AR139" s="129" t="s">
        <v>83</v>
      </c>
      <c r="AT139" s="137" t="s">
        <v>74</v>
      </c>
      <c r="AU139" s="137" t="s">
        <v>83</v>
      </c>
      <c r="AY139" s="129" t="s">
        <v>135</v>
      </c>
      <c r="BK139" s="138">
        <f>SUM(BK140:BK146)</f>
        <v>0</v>
      </c>
    </row>
    <row r="140" spans="1:65" s="2" customFormat="1" ht="14.45" customHeight="1">
      <c r="A140" s="29"/>
      <c r="B140" s="141"/>
      <c r="C140" s="142" t="s">
        <v>183</v>
      </c>
      <c r="D140" s="142" t="s">
        <v>137</v>
      </c>
      <c r="E140" s="143" t="s">
        <v>762</v>
      </c>
      <c r="F140" s="144" t="s">
        <v>763</v>
      </c>
      <c r="G140" s="145" t="s">
        <v>140</v>
      </c>
      <c r="H140" s="146">
        <v>180</v>
      </c>
      <c r="I140" s="147"/>
      <c r="J140" s="146">
        <f t="shared" ref="J140:J146" si="10">ROUND(I140*H140,3)</f>
        <v>0</v>
      </c>
      <c r="K140" s="148"/>
      <c r="L140" s="30"/>
      <c r="M140" s="149" t="s">
        <v>1</v>
      </c>
      <c r="N140" s="150" t="s">
        <v>41</v>
      </c>
      <c r="O140" s="55"/>
      <c r="P140" s="151">
        <f t="shared" ref="P140:P146" si="11">O140*H140</f>
        <v>0</v>
      </c>
      <c r="Q140" s="151">
        <v>0</v>
      </c>
      <c r="R140" s="151">
        <f t="shared" ref="R140:R146" si="12">Q140*H140</f>
        <v>0</v>
      </c>
      <c r="S140" s="151">
        <v>0</v>
      </c>
      <c r="T140" s="152">
        <f t="shared" ref="T140:T146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403</v>
      </c>
      <c r="AT140" s="153" t="s">
        <v>137</v>
      </c>
      <c r="AU140" s="153" t="s">
        <v>142</v>
      </c>
      <c r="AY140" s="14" t="s">
        <v>135</v>
      </c>
      <c r="BE140" s="154">
        <f t="shared" ref="BE140:BE146" si="14">IF(N140="základná",J140,0)</f>
        <v>0</v>
      </c>
      <c r="BF140" s="154">
        <f t="shared" ref="BF140:BF146" si="15">IF(N140="znížená",J140,0)</f>
        <v>0</v>
      </c>
      <c r="BG140" s="154">
        <f t="shared" ref="BG140:BG146" si="16">IF(N140="zákl. prenesená",J140,0)</f>
        <v>0</v>
      </c>
      <c r="BH140" s="154">
        <f t="shared" ref="BH140:BH146" si="17">IF(N140="zníž. prenesená",J140,0)</f>
        <v>0</v>
      </c>
      <c r="BI140" s="154">
        <f t="shared" ref="BI140:BI146" si="18">IF(N140="nulová",J140,0)</f>
        <v>0</v>
      </c>
      <c r="BJ140" s="14" t="s">
        <v>142</v>
      </c>
      <c r="BK140" s="155">
        <f t="shared" ref="BK140:BK146" si="19">ROUND(I140*H140,3)</f>
        <v>0</v>
      </c>
      <c r="BL140" s="14" t="s">
        <v>403</v>
      </c>
      <c r="BM140" s="153" t="s">
        <v>234</v>
      </c>
    </row>
    <row r="141" spans="1:65" s="2" customFormat="1" ht="14.45" customHeight="1">
      <c r="A141" s="29"/>
      <c r="B141" s="141"/>
      <c r="C141" s="142" t="s">
        <v>187</v>
      </c>
      <c r="D141" s="142" t="s">
        <v>137</v>
      </c>
      <c r="E141" s="143" t="s">
        <v>764</v>
      </c>
      <c r="F141" s="144" t="s">
        <v>765</v>
      </c>
      <c r="G141" s="145" t="s">
        <v>140</v>
      </c>
      <c r="H141" s="146">
        <v>25</v>
      </c>
      <c r="I141" s="147"/>
      <c r="J141" s="146">
        <f t="shared" si="10"/>
        <v>0</v>
      </c>
      <c r="K141" s="148"/>
      <c r="L141" s="30"/>
      <c r="M141" s="149" t="s">
        <v>1</v>
      </c>
      <c r="N141" s="150" t="s">
        <v>41</v>
      </c>
      <c r="O141" s="55"/>
      <c r="P141" s="151">
        <f t="shared" si="11"/>
        <v>0</v>
      </c>
      <c r="Q141" s="151">
        <v>0</v>
      </c>
      <c r="R141" s="151">
        <f t="shared" si="12"/>
        <v>0</v>
      </c>
      <c r="S141" s="151">
        <v>0</v>
      </c>
      <c r="T141" s="152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403</v>
      </c>
      <c r="AT141" s="153" t="s">
        <v>137</v>
      </c>
      <c r="AU141" s="153" t="s">
        <v>142</v>
      </c>
      <c r="AY141" s="14" t="s">
        <v>135</v>
      </c>
      <c r="BE141" s="154">
        <f t="shared" si="14"/>
        <v>0</v>
      </c>
      <c r="BF141" s="154">
        <f t="shared" si="15"/>
        <v>0</v>
      </c>
      <c r="BG141" s="154">
        <f t="shared" si="16"/>
        <v>0</v>
      </c>
      <c r="BH141" s="154">
        <f t="shared" si="17"/>
        <v>0</v>
      </c>
      <c r="BI141" s="154">
        <f t="shared" si="18"/>
        <v>0</v>
      </c>
      <c r="BJ141" s="14" t="s">
        <v>142</v>
      </c>
      <c r="BK141" s="155">
        <f t="shared" si="19"/>
        <v>0</v>
      </c>
      <c r="BL141" s="14" t="s">
        <v>403</v>
      </c>
      <c r="BM141" s="153" t="s">
        <v>242</v>
      </c>
    </row>
    <row r="142" spans="1:65" s="2" customFormat="1" ht="24.2" customHeight="1">
      <c r="A142" s="29"/>
      <c r="B142" s="141"/>
      <c r="C142" s="142" t="s">
        <v>192</v>
      </c>
      <c r="D142" s="142" t="s">
        <v>137</v>
      </c>
      <c r="E142" s="143" t="s">
        <v>766</v>
      </c>
      <c r="F142" s="144" t="s">
        <v>767</v>
      </c>
      <c r="G142" s="145" t="s">
        <v>213</v>
      </c>
      <c r="H142" s="146">
        <v>4</v>
      </c>
      <c r="I142" s="147"/>
      <c r="J142" s="146">
        <f t="shared" si="10"/>
        <v>0</v>
      </c>
      <c r="K142" s="148"/>
      <c r="L142" s="30"/>
      <c r="M142" s="149" t="s">
        <v>1</v>
      </c>
      <c r="N142" s="150" t="s">
        <v>41</v>
      </c>
      <c r="O142" s="55"/>
      <c r="P142" s="151">
        <f t="shared" si="11"/>
        <v>0</v>
      </c>
      <c r="Q142" s="151">
        <v>0</v>
      </c>
      <c r="R142" s="151">
        <f t="shared" si="12"/>
        <v>0</v>
      </c>
      <c r="S142" s="151">
        <v>0</v>
      </c>
      <c r="T142" s="152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403</v>
      </c>
      <c r="AT142" s="153" t="s">
        <v>137</v>
      </c>
      <c r="AU142" s="153" t="s">
        <v>142</v>
      </c>
      <c r="AY142" s="14" t="s">
        <v>135</v>
      </c>
      <c r="BE142" s="154">
        <f t="shared" si="14"/>
        <v>0</v>
      </c>
      <c r="BF142" s="154">
        <f t="shared" si="15"/>
        <v>0</v>
      </c>
      <c r="BG142" s="154">
        <f t="shared" si="16"/>
        <v>0</v>
      </c>
      <c r="BH142" s="154">
        <f t="shared" si="17"/>
        <v>0</v>
      </c>
      <c r="BI142" s="154">
        <f t="shared" si="18"/>
        <v>0</v>
      </c>
      <c r="BJ142" s="14" t="s">
        <v>142</v>
      </c>
      <c r="BK142" s="155">
        <f t="shared" si="19"/>
        <v>0</v>
      </c>
      <c r="BL142" s="14" t="s">
        <v>403</v>
      </c>
      <c r="BM142" s="153" t="s">
        <v>251</v>
      </c>
    </row>
    <row r="143" spans="1:65" s="2" customFormat="1" ht="14.45" customHeight="1">
      <c r="A143" s="29"/>
      <c r="B143" s="141"/>
      <c r="C143" s="142" t="s">
        <v>196</v>
      </c>
      <c r="D143" s="142" t="s">
        <v>137</v>
      </c>
      <c r="E143" s="143" t="s">
        <v>768</v>
      </c>
      <c r="F143" s="144" t="s">
        <v>769</v>
      </c>
      <c r="G143" s="145" t="s">
        <v>213</v>
      </c>
      <c r="H143" s="146">
        <v>8</v>
      </c>
      <c r="I143" s="147"/>
      <c r="J143" s="146">
        <f t="shared" si="10"/>
        <v>0</v>
      </c>
      <c r="K143" s="148"/>
      <c r="L143" s="30"/>
      <c r="M143" s="149" t="s">
        <v>1</v>
      </c>
      <c r="N143" s="150" t="s">
        <v>41</v>
      </c>
      <c r="O143" s="55"/>
      <c r="P143" s="151">
        <f t="shared" si="11"/>
        <v>0</v>
      </c>
      <c r="Q143" s="151">
        <v>0</v>
      </c>
      <c r="R143" s="151">
        <f t="shared" si="12"/>
        <v>0</v>
      </c>
      <c r="S143" s="151">
        <v>0</v>
      </c>
      <c r="T143" s="152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403</v>
      </c>
      <c r="AT143" s="153" t="s">
        <v>137</v>
      </c>
      <c r="AU143" s="153" t="s">
        <v>142</v>
      </c>
      <c r="AY143" s="14" t="s">
        <v>135</v>
      </c>
      <c r="BE143" s="154">
        <f t="shared" si="14"/>
        <v>0</v>
      </c>
      <c r="BF143" s="154">
        <f t="shared" si="15"/>
        <v>0</v>
      </c>
      <c r="BG143" s="154">
        <f t="shared" si="16"/>
        <v>0</v>
      </c>
      <c r="BH143" s="154">
        <f t="shared" si="17"/>
        <v>0</v>
      </c>
      <c r="BI143" s="154">
        <f t="shared" si="18"/>
        <v>0</v>
      </c>
      <c r="BJ143" s="14" t="s">
        <v>142</v>
      </c>
      <c r="BK143" s="155">
        <f t="shared" si="19"/>
        <v>0</v>
      </c>
      <c r="BL143" s="14" t="s">
        <v>403</v>
      </c>
      <c r="BM143" s="153" t="s">
        <v>261</v>
      </c>
    </row>
    <row r="144" spans="1:65" s="2" customFormat="1" ht="14.45" customHeight="1">
      <c r="A144" s="29"/>
      <c r="B144" s="141"/>
      <c r="C144" s="142" t="s">
        <v>202</v>
      </c>
      <c r="D144" s="142" t="s">
        <v>137</v>
      </c>
      <c r="E144" s="143" t="s">
        <v>770</v>
      </c>
      <c r="F144" s="144" t="s">
        <v>771</v>
      </c>
      <c r="G144" s="145" t="s">
        <v>213</v>
      </c>
      <c r="H144" s="146">
        <v>8</v>
      </c>
      <c r="I144" s="147"/>
      <c r="J144" s="146">
        <f t="shared" si="10"/>
        <v>0</v>
      </c>
      <c r="K144" s="148"/>
      <c r="L144" s="30"/>
      <c r="M144" s="149" t="s">
        <v>1</v>
      </c>
      <c r="N144" s="150" t="s">
        <v>41</v>
      </c>
      <c r="O144" s="55"/>
      <c r="P144" s="151">
        <f t="shared" si="11"/>
        <v>0</v>
      </c>
      <c r="Q144" s="151">
        <v>0</v>
      </c>
      <c r="R144" s="151">
        <f t="shared" si="12"/>
        <v>0</v>
      </c>
      <c r="S144" s="151">
        <v>0</v>
      </c>
      <c r="T144" s="152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403</v>
      </c>
      <c r="AT144" s="153" t="s">
        <v>137</v>
      </c>
      <c r="AU144" s="153" t="s">
        <v>142</v>
      </c>
      <c r="AY144" s="14" t="s">
        <v>135</v>
      </c>
      <c r="BE144" s="154">
        <f t="shared" si="14"/>
        <v>0</v>
      </c>
      <c r="BF144" s="154">
        <f t="shared" si="15"/>
        <v>0</v>
      </c>
      <c r="BG144" s="154">
        <f t="shared" si="16"/>
        <v>0</v>
      </c>
      <c r="BH144" s="154">
        <f t="shared" si="17"/>
        <v>0</v>
      </c>
      <c r="BI144" s="154">
        <f t="shared" si="18"/>
        <v>0</v>
      </c>
      <c r="BJ144" s="14" t="s">
        <v>142</v>
      </c>
      <c r="BK144" s="155">
        <f t="shared" si="19"/>
        <v>0</v>
      </c>
      <c r="BL144" s="14" t="s">
        <v>403</v>
      </c>
      <c r="BM144" s="153" t="s">
        <v>269</v>
      </c>
    </row>
    <row r="145" spans="1:65" s="2" customFormat="1" ht="14.45" customHeight="1">
      <c r="A145" s="29"/>
      <c r="B145" s="141"/>
      <c r="C145" s="142" t="s">
        <v>206</v>
      </c>
      <c r="D145" s="142" t="s">
        <v>137</v>
      </c>
      <c r="E145" s="143" t="s">
        <v>772</v>
      </c>
      <c r="F145" s="144" t="s">
        <v>773</v>
      </c>
      <c r="G145" s="145" t="s">
        <v>774</v>
      </c>
      <c r="H145" s="146">
        <v>3</v>
      </c>
      <c r="I145" s="147"/>
      <c r="J145" s="146">
        <f t="shared" si="10"/>
        <v>0</v>
      </c>
      <c r="K145" s="148"/>
      <c r="L145" s="30"/>
      <c r="M145" s="149" t="s">
        <v>1</v>
      </c>
      <c r="N145" s="150" t="s">
        <v>41</v>
      </c>
      <c r="O145" s="55"/>
      <c r="P145" s="151">
        <f t="shared" si="11"/>
        <v>0</v>
      </c>
      <c r="Q145" s="151">
        <v>0</v>
      </c>
      <c r="R145" s="151">
        <f t="shared" si="12"/>
        <v>0</v>
      </c>
      <c r="S145" s="151">
        <v>0</v>
      </c>
      <c r="T145" s="152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403</v>
      </c>
      <c r="AT145" s="153" t="s">
        <v>137</v>
      </c>
      <c r="AU145" s="153" t="s">
        <v>142</v>
      </c>
      <c r="AY145" s="14" t="s">
        <v>135</v>
      </c>
      <c r="BE145" s="154">
        <f t="shared" si="14"/>
        <v>0</v>
      </c>
      <c r="BF145" s="154">
        <f t="shared" si="15"/>
        <v>0</v>
      </c>
      <c r="BG145" s="154">
        <f t="shared" si="16"/>
        <v>0</v>
      </c>
      <c r="BH145" s="154">
        <f t="shared" si="17"/>
        <v>0</v>
      </c>
      <c r="BI145" s="154">
        <f t="shared" si="18"/>
        <v>0</v>
      </c>
      <c r="BJ145" s="14" t="s">
        <v>142</v>
      </c>
      <c r="BK145" s="155">
        <f t="shared" si="19"/>
        <v>0</v>
      </c>
      <c r="BL145" s="14" t="s">
        <v>403</v>
      </c>
      <c r="BM145" s="153" t="s">
        <v>277</v>
      </c>
    </row>
    <row r="146" spans="1:65" s="2" customFormat="1" ht="14.45" customHeight="1">
      <c r="A146" s="29"/>
      <c r="B146" s="141"/>
      <c r="C146" s="142" t="s">
        <v>210</v>
      </c>
      <c r="D146" s="142" t="s">
        <v>137</v>
      </c>
      <c r="E146" s="143" t="s">
        <v>775</v>
      </c>
      <c r="F146" s="144" t="s">
        <v>776</v>
      </c>
      <c r="G146" s="145" t="s">
        <v>331</v>
      </c>
      <c r="H146" s="146">
        <v>1</v>
      </c>
      <c r="I146" s="147"/>
      <c r="J146" s="146">
        <f t="shared" si="10"/>
        <v>0</v>
      </c>
      <c r="K146" s="148"/>
      <c r="L146" s="30"/>
      <c r="M146" s="149" t="s">
        <v>1</v>
      </c>
      <c r="N146" s="150" t="s">
        <v>41</v>
      </c>
      <c r="O146" s="55"/>
      <c r="P146" s="151">
        <f t="shared" si="11"/>
        <v>0</v>
      </c>
      <c r="Q146" s="151">
        <v>0</v>
      </c>
      <c r="R146" s="151">
        <f t="shared" si="12"/>
        <v>0</v>
      </c>
      <c r="S146" s="151">
        <v>0</v>
      </c>
      <c r="T146" s="152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403</v>
      </c>
      <c r="AT146" s="153" t="s">
        <v>137</v>
      </c>
      <c r="AU146" s="153" t="s">
        <v>142</v>
      </c>
      <c r="AY146" s="14" t="s">
        <v>135</v>
      </c>
      <c r="BE146" s="154">
        <f t="shared" si="14"/>
        <v>0</v>
      </c>
      <c r="BF146" s="154">
        <f t="shared" si="15"/>
        <v>0</v>
      </c>
      <c r="BG146" s="154">
        <f t="shared" si="16"/>
        <v>0</v>
      </c>
      <c r="BH146" s="154">
        <f t="shared" si="17"/>
        <v>0</v>
      </c>
      <c r="BI146" s="154">
        <f t="shared" si="18"/>
        <v>0</v>
      </c>
      <c r="BJ146" s="14" t="s">
        <v>142</v>
      </c>
      <c r="BK146" s="155">
        <f t="shared" si="19"/>
        <v>0</v>
      </c>
      <c r="BL146" s="14" t="s">
        <v>403</v>
      </c>
      <c r="BM146" s="153" t="s">
        <v>287</v>
      </c>
    </row>
    <row r="147" spans="1:65" s="12" customFormat="1" ht="22.9" customHeight="1">
      <c r="B147" s="128"/>
      <c r="D147" s="129" t="s">
        <v>74</v>
      </c>
      <c r="E147" s="139" t="s">
        <v>777</v>
      </c>
      <c r="F147" s="139" t="s">
        <v>778</v>
      </c>
      <c r="I147" s="131"/>
      <c r="J147" s="140">
        <f>BK147</f>
        <v>0</v>
      </c>
      <c r="L147" s="128"/>
      <c r="M147" s="133"/>
      <c r="N147" s="134"/>
      <c r="O147" s="134"/>
      <c r="P147" s="135">
        <f>SUM(P148:P157)</f>
        <v>0</v>
      </c>
      <c r="Q147" s="134"/>
      <c r="R147" s="135">
        <f>SUM(R148:R157)</f>
        <v>0</v>
      </c>
      <c r="S147" s="134"/>
      <c r="T147" s="136">
        <f>SUM(T148:T157)</f>
        <v>0</v>
      </c>
      <c r="AR147" s="129" t="s">
        <v>83</v>
      </c>
      <c r="AT147" s="137" t="s">
        <v>74</v>
      </c>
      <c r="AU147" s="137" t="s">
        <v>83</v>
      </c>
      <c r="AY147" s="129" t="s">
        <v>135</v>
      </c>
      <c r="BK147" s="138">
        <f>SUM(BK148:BK157)</f>
        <v>0</v>
      </c>
    </row>
    <row r="148" spans="1:65" s="2" customFormat="1" ht="14.45" customHeight="1">
      <c r="A148" s="29"/>
      <c r="B148" s="141"/>
      <c r="C148" s="142" t="s">
        <v>215</v>
      </c>
      <c r="D148" s="142" t="s">
        <v>137</v>
      </c>
      <c r="E148" s="143" t="s">
        <v>779</v>
      </c>
      <c r="F148" s="144" t="s">
        <v>780</v>
      </c>
      <c r="G148" s="145" t="s">
        <v>213</v>
      </c>
      <c r="H148" s="146">
        <v>1</v>
      </c>
      <c r="I148" s="147"/>
      <c r="J148" s="146">
        <f t="shared" ref="J148:J157" si="20">ROUND(I148*H148,3)</f>
        <v>0</v>
      </c>
      <c r="K148" s="148"/>
      <c r="L148" s="30"/>
      <c r="M148" s="149" t="s">
        <v>1</v>
      </c>
      <c r="N148" s="150" t="s">
        <v>41</v>
      </c>
      <c r="O148" s="55"/>
      <c r="P148" s="151">
        <f t="shared" ref="P148:P157" si="21">O148*H148</f>
        <v>0</v>
      </c>
      <c r="Q148" s="151">
        <v>0</v>
      </c>
      <c r="R148" s="151">
        <f t="shared" ref="R148:R157" si="22">Q148*H148</f>
        <v>0</v>
      </c>
      <c r="S148" s="151">
        <v>0</v>
      </c>
      <c r="T148" s="152">
        <f t="shared" ref="T148:T157" si="2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403</v>
      </c>
      <c r="AT148" s="153" t="s">
        <v>137</v>
      </c>
      <c r="AU148" s="153" t="s">
        <v>142</v>
      </c>
      <c r="AY148" s="14" t="s">
        <v>135</v>
      </c>
      <c r="BE148" s="154">
        <f t="shared" ref="BE148:BE157" si="24">IF(N148="základná",J148,0)</f>
        <v>0</v>
      </c>
      <c r="BF148" s="154">
        <f t="shared" ref="BF148:BF157" si="25">IF(N148="znížená",J148,0)</f>
        <v>0</v>
      </c>
      <c r="BG148" s="154">
        <f t="shared" ref="BG148:BG157" si="26">IF(N148="zákl. prenesená",J148,0)</f>
        <v>0</v>
      </c>
      <c r="BH148" s="154">
        <f t="shared" ref="BH148:BH157" si="27">IF(N148="zníž. prenesená",J148,0)</f>
        <v>0</v>
      </c>
      <c r="BI148" s="154">
        <f t="shared" ref="BI148:BI157" si="28">IF(N148="nulová",J148,0)</f>
        <v>0</v>
      </c>
      <c r="BJ148" s="14" t="s">
        <v>142</v>
      </c>
      <c r="BK148" s="155">
        <f t="shared" ref="BK148:BK157" si="29">ROUND(I148*H148,3)</f>
        <v>0</v>
      </c>
      <c r="BL148" s="14" t="s">
        <v>403</v>
      </c>
      <c r="BM148" s="153" t="s">
        <v>296</v>
      </c>
    </row>
    <row r="149" spans="1:65" s="2" customFormat="1" ht="14.45" customHeight="1">
      <c r="A149" s="29"/>
      <c r="B149" s="141"/>
      <c r="C149" s="142" t="s">
        <v>7</v>
      </c>
      <c r="D149" s="142" t="s">
        <v>137</v>
      </c>
      <c r="E149" s="143" t="s">
        <v>781</v>
      </c>
      <c r="F149" s="144" t="s">
        <v>782</v>
      </c>
      <c r="G149" s="145" t="s">
        <v>213</v>
      </c>
      <c r="H149" s="146">
        <v>2</v>
      </c>
      <c r="I149" s="147"/>
      <c r="J149" s="146">
        <f t="shared" si="20"/>
        <v>0</v>
      </c>
      <c r="K149" s="148"/>
      <c r="L149" s="30"/>
      <c r="M149" s="149" t="s">
        <v>1</v>
      </c>
      <c r="N149" s="150" t="s">
        <v>41</v>
      </c>
      <c r="O149" s="55"/>
      <c r="P149" s="151">
        <f t="shared" si="21"/>
        <v>0</v>
      </c>
      <c r="Q149" s="151">
        <v>0</v>
      </c>
      <c r="R149" s="151">
        <f t="shared" si="22"/>
        <v>0</v>
      </c>
      <c r="S149" s="151">
        <v>0</v>
      </c>
      <c r="T149" s="152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403</v>
      </c>
      <c r="AT149" s="153" t="s">
        <v>137</v>
      </c>
      <c r="AU149" s="153" t="s">
        <v>142</v>
      </c>
      <c r="AY149" s="14" t="s">
        <v>135</v>
      </c>
      <c r="BE149" s="154">
        <f t="shared" si="24"/>
        <v>0</v>
      </c>
      <c r="BF149" s="154">
        <f t="shared" si="25"/>
        <v>0</v>
      </c>
      <c r="BG149" s="154">
        <f t="shared" si="26"/>
        <v>0</v>
      </c>
      <c r="BH149" s="154">
        <f t="shared" si="27"/>
        <v>0</v>
      </c>
      <c r="BI149" s="154">
        <f t="shared" si="28"/>
        <v>0</v>
      </c>
      <c r="BJ149" s="14" t="s">
        <v>142</v>
      </c>
      <c r="BK149" s="155">
        <f t="shared" si="29"/>
        <v>0</v>
      </c>
      <c r="BL149" s="14" t="s">
        <v>403</v>
      </c>
      <c r="BM149" s="153" t="s">
        <v>304</v>
      </c>
    </row>
    <row r="150" spans="1:65" s="2" customFormat="1" ht="14.45" customHeight="1">
      <c r="A150" s="29"/>
      <c r="B150" s="141"/>
      <c r="C150" s="142" t="s">
        <v>222</v>
      </c>
      <c r="D150" s="142" t="s">
        <v>137</v>
      </c>
      <c r="E150" s="143" t="s">
        <v>783</v>
      </c>
      <c r="F150" s="144" t="s">
        <v>784</v>
      </c>
      <c r="G150" s="145" t="s">
        <v>213</v>
      </c>
      <c r="H150" s="146">
        <v>6</v>
      </c>
      <c r="I150" s="147"/>
      <c r="J150" s="146">
        <f t="shared" si="20"/>
        <v>0</v>
      </c>
      <c r="K150" s="148"/>
      <c r="L150" s="30"/>
      <c r="M150" s="149" t="s">
        <v>1</v>
      </c>
      <c r="N150" s="150" t="s">
        <v>41</v>
      </c>
      <c r="O150" s="55"/>
      <c r="P150" s="151">
        <f t="shared" si="21"/>
        <v>0</v>
      </c>
      <c r="Q150" s="151">
        <v>0</v>
      </c>
      <c r="R150" s="151">
        <f t="shared" si="22"/>
        <v>0</v>
      </c>
      <c r="S150" s="151">
        <v>0</v>
      </c>
      <c r="T150" s="152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403</v>
      </c>
      <c r="AT150" s="153" t="s">
        <v>137</v>
      </c>
      <c r="AU150" s="153" t="s">
        <v>142</v>
      </c>
      <c r="AY150" s="14" t="s">
        <v>135</v>
      </c>
      <c r="BE150" s="154">
        <f t="shared" si="24"/>
        <v>0</v>
      </c>
      <c r="BF150" s="154">
        <f t="shared" si="25"/>
        <v>0</v>
      </c>
      <c r="BG150" s="154">
        <f t="shared" si="26"/>
        <v>0</v>
      </c>
      <c r="BH150" s="154">
        <f t="shared" si="27"/>
        <v>0</v>
      </c>
      <c r="BI150" s="154">
        <f t="shared" si="28"/>
        <v>0</v>
      </c>
      <c r="BJ150" s="14" t="s">
        <v>142</v>
      </c>
      <c r="BK150" s="155">
        <f t="shared" si="29"/>
        <v>0</v>
      </c>
      <c r="BL150" s="14" t="s">
        <v>403</v>
      </c>
      <c r="BM150" s="153" t="s">
        <v>312</v>
      </c>
    </row>
    <row r="151" spans="1:65" s="2" customFormat="1" ht="14.45" customHeight="1">
      <c r="A151" s="29"/>
      <c r="B151" s="141"/>
      <c r="C151" s="142" t="s">
        <v>226</v>
      </c>
      <c r="D151" s="142" t="s">
        <v>137</v>
      </c>
      <c r="E151" s="143" t="s">
        <v>785</v>
      </c>
      <c r="F151" s="144" t="s">
        <v>786</v>
      </c>
      <c r="G151" s="145" t="s">
        <v>213</v>
      </c>
      <c r="H151" s="146">
        <v>3</v>
      </c>
      <c r="I151" s="147"/>
      <c r="J151" s="146">
        <f t="shared" si="20"/>
        <v>0</v>
      </c>
      <c r="K151" s="148"/>
      <c r="L151" s="30"/>
      <c r="M151" s="149" t="s">
        <v>1</v>
      </c>
      <c r="N151" s="150" t="s">
        <v>41</v>
      </c>
      <c r="O151" s="55"/>
      <c r="P151" s="151">
        <f t="shared" si="21"/>
        <v>0</v>
      </c>
      <c r="Q151" s="151">
        <v>0</v>
      </c>
      <c r="R151" s="151">
        <f t="shared" si="22"/>
        <v>0</v>
      </c>
      <c r="S151" s="151">
        <v>0</v>
      </c>
      <c r="T151" s="152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403</v>
      </c>
      <c r="AT151" s="153" t="s">
        <v>137</v>
      </c>
      <c r="AU151" s="153" t="s">
        <v>142</v>
      </c>
      <c r="AY151" s="14" t="s">
        <v>135</v>
      </c>
      <c r="BE151" s="154">
        <f t="shared" si="24"/>
        <v>0</v>
      </c>
      <c r="BF151" s="154">
        <f t="shared" si="25"/>
        <v>0</v>
      </c>
      <c r="BG151" s="154">
        <f t="shared" si="26"/>
        <v>0</v>
      </c>
      <c r="BH151" s="154">
        <f t="shared" si="27"/>
        <v>0</v>
      </c>
      <c r="BI151" s="154">
        <f t="shared" si="28"/>
        <v>0</v>
      </c>
      <c r="BJ151" s="14" t="s">
        <v>142</v>
      </c>
      <c r="BK151" s="155">
        <f t="shared" si="29"/>
        <v>0</v>
      </c>
      <c r="BL151" s="14" t="s">
        <v>403</v>
      </c>
      <c r="BM151" s="153" t="s">
        <v>320</v>
      </c>
    </row>
    <row r="152" spans="1:65" s="2" customFormat="1" ht="14.45" customHeight="1">
      <c r="A152" s="29"/>
      <c r="B152" s="141"/>
      <c r="C152" s="142" t="s">
        <v>230</v>
      </c>
      <c r="D152" s="142" t="s">
        <v>137</v>
      </c>
      <c r="E152" s="143" t="s">
        <v>787</v>
      </c>
      <c r="F152" s="144" t="s">
        <v>788</v>
      </c>
      <c r="G152" s="145" t="s">
        <v>213</v>
      </c>
      <c r="H152" s="146">
        <v>3</v>
      </c>
      <c r="I152" s="147"/>
      <c r="J152" s="146">
        <f t="shared" si="20"/>
        <v>0</v>
      </c>
      <c r="K152" s="148"/>
      <c r="L152" s="30"/>
      <c r="M152" s="149" t="s">
        <v>1</v>
      </c>
      <c r="N152" s="150" t="s">
        <v>41</v>
      </c>
      <c r="O152" s="55"/>
      <c r="P152" s="151">
        <f t="shared" si="21"/>
        <v>0</v>
      </c>
      <c r="Q152" s="151">
        <v>0</v>
      </c>
      <c r="R152" s="151">
        <f t="shared" si="22"/>
        <v>0</v>
      </c>
      <c r="S152" s="151">
        <v>0</v>
      </c>
      <c r="T152" s="152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403</v>
      </c>
      <c r="AT152" s="153" t="s">
        <v>137</v>
      </c>
      <c r="AU152" s="153" t="s">
        <v>142</v>
      </c>
      <c r="AY152" s="14" t="s">
        <v>135</v>
      </c>
      <c r="BE152" s="154">
        <f t="shared" si="24"/>
        <v>0</v>
      </c>
      <c r="BF152" s="154">
        <f t="shared" si="25"/>
        <v>0</v>
      </c>
      <c r="BG152" s="154">
        <f t="shared" si="26"/>
        <v>0</v>
      </c>
      <c r="BH152" s="154">
        <f t="shared" si="27"/>
        <v>0</v>
      </c>
      <c r="BI152" s="154">
        <f t="shared" si="28"/>
        <v>0</v>
      </c>
      <c r="BJ152" s="14" t="s">
        <v>142</v>
      </c>
      <c r="BK152" s="155">
        <f t="shared" si="29"/>
        <v>0</v>
      </c>
      <c r="BL152" s="14" t="s">
        <v>403</v>
      </c>
      <c r="BM152" s="153" t="s">
        <v>328</v>
      </c>
    </row>
    <row r="153" spans="1:65" s="2" customFormat="1" ht="14.45" customHeight="1">
      <c r="A153" s="29"/>
      <c r="B153" s="141"/>
      <c r="C153" s="142" t="s">
        <v>234</v>
      </c>
      <c r="D153" s="142" t="s">
        <v>137</v>
      </c>
      <c r="E153" s="143" t="s">
        <v>789</v>
      </c>
      <c r="F153" s="144" t="s">
        <v>790</v>
      </c>
      <c r="G153" s="145" t="s">
        <v>213</v>
      </c>
      <c r="H153" s="146">
        <v>3</v>
      </c>
      <c r="I153" s="147"/>
      <c r="J153" s="146">
        <f t="shared" si="20"/>
        <v>0</v>
      </c>
      <c r="K153" s="148"/>
      <c r="L153" s="30"/>
      <c r="M153" s="149" t="s">
        <v>1</v>
      </c>
      <c r="N153" s="150" t="s">
        <v>41</v>
      </c>
      <c r="O153" s="55"/>
      <c r="P153" s="151">
        <f t="shared" si="21"/>
        <v>0</v>
      </c>
      <c r="Q153" s="151">
        <v>0</v>
      </c>
      <c r="R153" s="151">
        <f t="shared" si="22"/>
        <v>0</v>
      </c>
      <c r="S153" s="151">
        <v>0</v>
      </c>
      <c r="T153" s="152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403</v>
      </c>
      <c r="AT153" s="153" t="s">
        <v>137</v>
      </c>
      <c r="AU153" s="153" t="s">
        <v>142</v>
      </c>
      <c r="AY153" s="14" t="s">
        <v>135</v>
      </c>
      <c r="BE153" s="154">
        <f t="shared" si="24"/>
        <v>0</v>
      </c>
      <c r="BF153" s="154">
        <f t="shared" si="25"/>
        <v>0</v>
      </c>
      <c r="BG153" s="154">
        <f t="shared" si="26"/>
        <v>0</v>
      </c>
      <c r="BH153" s="154">
        <f t="shared" si="27"/>
        <v>0</v>
      </c>
      <c r="BI153" s="154">
        <f t="shared" si="28"/>
        <v>0</v>
      </c>
      <c r="BJ153" s="14" t="s">
        <v>142</v>
      </c>
      <c r="BK153" s="155">
        <f t="shared" si="29"/>
        <v>0</v>
      </c>
      <c r="BL153" s="14" t="s">
        <v>403</v>
      </c>
      <c r="BM153" s="153" t="s">
        <v>338</v>
      </c>
    </row>
    <row r="154" spans="1:65" s="2" customFormat="1" ht="14.45" customHeight="1">
      <c r="A154" s="29"/>
      <c r="B154" s="141"/>
      <c r="C154" s="142" t="s">
        <v>238</v>
      </c>
      <c r="D154" s="142" t="s">
        <v>137</v>
      </c>
      <c r="E154" s="143" t="s">
        <v>791</v>
      </c>
      <c r="F154" s="144" t="s">
        <v>792</v>
      </c>
      <c r="G154" s="145" t="s">
        <v>213</v>
      </c>
      <c r="H154" s="146">
        <v>16</v>
      </c>
      <c r="I154" s="147"/>
      <c r="J154" s="146">
        <f t="shared" si="20"/>
        <v>0</v>
      </c>
      <c r="K154" s="148"/>
      <c r="L154" s="30"/>
      <c r="M154" s="149" t="s">
        <v>1</v>
      </c>
      <c r="N154" s="150" t="s">
        <v>41</v>
      </c>
      <c r="O154" s="55"/>
      <c r="P154" s="151">
        <f t="shared" si="21"/>
        <v>0</v>
      </c>
      <c r="Q154" s="151">
        <v>0</v>
      </c>
      <c r="R154" s="151">
        <f t="shared" si="22"/>
        <v>0</v>
      </c>
      <c r="S154" s="151">
        <v>0</v>
      </c>
      <c r="T154" s="152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403</v>
      </c>
      <c r="AT154" s="153" t="s">
        <v>137</v>
      </c>
      <c r="AU154" s="153" t="s">
        <v>142</v>
      </c>
      <c r="AY154" s="14" t="s">
        <v>135</v>
      </c>
      <c r="BE154" s="154">
        <f t="shared" si="24"/>
        <v>0</v>
      </c>
      <c r="BF154" s="154">
        <f t="shared" si="25"/>
        <v>0</v>
      </c>
      <c r="BG154" s="154">
        <f t="shared" si="26"/>
        <v>0</v>
      </c>
      <c r="BH154" s="154">
        <f t="shared" si="27"/>
        <v>0</v>
      </c>
      <c r="BI154" s="154">
        <f t="shared" si="28"/>
        <v>0</v>
      </c>
      <c r="BJ154" s="14" t="s">
        <v>142</v>
      </c>
      <c r="BK154" s="155">
        <f t="shared" si="29"/>
        <v>0</v>
      </c>
      <c r="BL154" s="14" t="s">
        <v>403</v>
      </c>
      <c r="BM154" s="153" t="s">
        <v>346</v>
      </c>
    </row>
    <row r="155" spans="1:65" s="2" customFormat="1" ht="14.45" customHeight="1">
      <c r="A155" s="29"/>
      <c r="B155" s="141"/>
      <c r="C155" s="142" t="s">
        <v>242</v>
      </c>
      <c r="D155" s="142" t="s">
        <v>137</v>
      </c>
      <c r="E155" s="143" t="s">
        <v>793</v>
      </c>
      <c r="F155" s="144" t="s">
        <v>794</v>
      </c>
      <c r="G155" s="145" t="s">
        <v>213</v>
      </c>
      <c r="H155" s="146">
        <v>8</v>
      </c>
      <c r="I155" s="147"/>
      <c r="J155" s="146">
        <f t="shared" si="20"/>
        <v>0</v>
      </c>
      <c r="K155" s="148"/>
      <c r="L155" s="30"/>
      <c r="M155" s="149" t="s">
        <v>1</v>
      </c>
      <c r="N155" s="150" t="s">
        <v>41</v>
      </c>
      <c r="O155" s="55"/>
      <c r="P155" s="151">
        <f t="shared" si="21"/>
        <v>0</v>
      </c>
      <c r="Q155" s="151">
        <v>0</v>
      </c>
      <c r="R155" s="151">
        <f t="shared" si="22"/>
        <v>0</v>
      </c>
      <c r="S155" s="151">
        <v>0</v>
      </c>
      <c r="T155" s="152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403</v>
      </c>
      <c r="AT155" s="153" t="s">
        <v>137</v>
      </c>
      <c r="AU155" s="153" t="s">
        <v>142</v>
      </c>
      <c r="AY155" s="14" t="s">
        <v>135</v>
      </c>
      <c r="BE155" s="154">
        <f t="shared" si="24"/>
        <v>0</v>
      </c>
      <c r="BF155" s="154">
        <f t="shared" si="25"/>
        <v>0</v>
      </c>
      <c r="BG155" s="154">
        <f t="shared" si="26"/>
        <v>0</v>
      </c>
      <c r="BH155" s="154">
        <f t="shared" si="27"/>
        <v>0</v>
      </c>
      <c r="BI155" s="154">
        <f t="shared" si="28"/>
        <v>0</v>
      </c>
      <c r="BJ155" s="14" t="s">
        <v>142</v>
      </c>
      <c r="BK155" s="155">
        <f t="shared" si="29"/>
        <v>0</v>
      </c>
      <c r="BL155" s="14" t="s">
        <v>403</v>
      </c>
      <c r="BM155" s="153" t="s">
        <v>354</v>
      </c>
    </row>
    <row r="156" spans="1:65" s="2" customFormat="1" ht="14.45" customHeight="1">
      <c r="A156" s="29"/>
      <c r="B156" s="141"/>
      <c r="C156" s="142" t="s">
        <v>247</v>
      </c>
      <c r="D156" s="142" t="s">
        <v>137</v>
      </c>
      <c r="E156" s="143" t="s">
        <v>795</v>
      </c>
      <c r="F156" s="144" t="s">
        <v>796</v>
      </c>
      <c r="G156" s="145" t="s">
        <v>213</v>
      </c>
      <c r="H156" s="146">
        <v>12</v>
      </c>
      <c r="I156" s="147"/>
      <c r="J156" s="146">
        <f t="shared" si="20"/>
        <v>0</v>
      </c>
      <c r="K156" s="148"/>
      <c r="L156" s="30"/>
      <c r="M156" s="149" t="s">
        <v>1</v>
      </c>
      <c r="N156" s="150" t="s">
        <v>41</v>
      </c>
      <c r="O156" s="55"/>
      <c r="P156" s="151">
        <f t="shared" si="21"/>
        <v>0</v>
      </c>
      <c r="Q156" s="151">
        <v>0</v>
      </c>
      <c r="R156" s="151">
        <f t="shared" si="22"/>
        <v>0</v>
      </c>
      <c r="S156" s="151">
        <v>0</v>
      </c>
      <c r="T156" s="152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403</v>
      </c>
      <c r="AT156" s="153" t="s">
        <v>137</v>
      </c>
      <c r="AU156" s="153" t="s">
        <v>142</v>
      </c>
      <c r="AY156" s="14" t="s">
        <v>135</v>
      </c>
      <c r="BE156" s="154">
        <f t="shared" si="24"/>
        <v>0</v>
      </c>
      <c r="BF156" s="154">
        <f t="shared" si="25"/>
        <v>0</v>
      </c>
      <c r="BG156" s="154">
        <f t="shared" si="26"/>
        <v>0</v>
      </c>
      <c r="BH156" s="154">
        <f t="shared" si="27"/>
        <v>0</v>
      </c>
      <c r="BI156" s="154">
        <f t="shared" si="28"/>
        <v>0</v>
      </c>
      <c r="BJ156" s="14" t="s">
        <v>142</v>
      </c>
      <c r="BK156" s="155">
        <f t="shared" si="29"/>
        <v>0</v>
      </c>
      <c r="BL156" s="14" t="s">
        <v>403</v>
      </c>
      <c r="BM156" s="153" t="s">
        <v>362</v>
      </c>
    </row>
    <row r="157" spans="1:65" s="2" customFormat="1" ht="14.45" customHeight="1">
      <c r="A157" s="29"/>
      <c r="B157" s="141"/>
      <c r="C157" s="142" t="s">
        <v>251</v>
      </c>
      <c r="D157" s="142" t="s">
        <v>137</v>
      </c>
      <c r="E157" s="143" t="s">
        <v>775</v>
      </c>
      <c r="F157" s="144" t="s">
        <v>776</v>
      </c>
      <c r="G157" s="145" t="s">
        <v>331</v>
      </c>
      <c r="H157" s="146">
        <v>1</v>
      </c>
      <c r="I157" s="147"/>
      <c r="J157" s="146">
        <f t="shared" si="20"/>
        <v>0</v>
      </c>
      <c r="K157" s="148"/>
      <c r="L157" s="30"/>
      <c r="M157" s="149" t="s">
        <v>1</v>
      </c>
      <c r="N157" s="150" t="s">
        <v>41</v>
      </c>
      <c r="O157" s="55"/>
      <c r="P157" s="151">
        <f t="shared" si="21"/>
        <v>0</v>
      </c>
      <c r="Q157" s="151">
        <v>0</v>
      </c>
      <c r="R157" s="151">
        <f t="shared" si="22"/>
        <v>0</v>
      </c>
      <c r="S157" s="151">
        <v>0</v>
      </c>
      <c r="T157" s="152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403</v>
      </c>
      <c r="AT157" s="153" t="s">
        <v>137</v>
      </c>
      <c r="AU157" s="153" t="s">
        <v>142</v>
      </c>
      <c r="AY157" s="14" t="s">
        <v>135</v>
      </c>
      <c r="BE157" s="154">
        <f t="shared" si="24"/>
        <v>0</v>
      </c>
      <c r="BF157" s="154">
        <f t="shared" si="25"/>
        <v>0</v>
      </c>
      <c r="BG157" s="154">
        <f t="shared" si="26"/>
        <v>0</v>
      </c>
      <c r="BH157" s="154">
        <f t="shared" si="27"/>
        <v>0</v>
      </c>
      <c r="BI157" s="154">
        <f t="shared" si="28"/>
        <v>0</v>
      </c>
      <c r="BJ157" s="14" t="s">
        <v>142</v>
      </c>
      <c r="BK157" s="155">
        <f t="shared" si="29"/>
        <v>0</v>
      </c>
      <c r="BL157" s="14" t="s">
        <v>403</v>
      </c>
      <c r="BM157" s="153" t="s">
        <v>370</v>
      </c>
    </row>
    <row r="158" spans="1:65" s="12" customFormat="1" ht="22.9" customHeight="1">
      <c r="B158" s="128"/>
      <c r="D158" s="129" t="s">
        <v>74</v>
      </c>
      <c r="E158" s="139" t="s">
        <v>797</v>
      </c>
      <c r="F158" s="139" t="s">
        <v>798</v>
      </c>
      <c r="I158" s="131"/>
      <c r="J158" s="140">
        <f>BK158</f>
        <v>0</v>
      </c>
      <c r="L158" s="128"/>
      <c r="M158" s="133"/>
      <c r="N158" s="134"/>
      <c r="O158" s="134"/>
      <c r="P158" s="135">
        <f>SUM(P159:P166)</f>
        <v>0</v>
      </c>
      <c r="Q158" s="134"/>
      <c r="R158" s="135">
        <f>SUM(R159:R166)</f>
        <v>0</v>
      </c>
      <c r="S158" s="134"/>
      <c r="T158" s="136">
        <f>SUM(T159:T166)</f>
        <v>0</v>
      </c>
      <c r="AR158" s="129" t="s">
        <v>83</v>
      </c>
      <c r="AT158" s="137" t="s">
        <v>74</v>
      </c>
      <c r="AU158" s="137" t="s">
        <v>83</v>
      </c>
      <c r="AY158" s="129" t="s">
        <v>135</v>
      </c>
      <c r="BK158" s="138">
        <f>SUM(BK159:BK166)</f>
        <v>0</v>
      </c>
    </row>
    <row r="159" spans="1:65" s="2" customFormat="1" ht="14.45" customHeight="1">
      <c r="A159" s="29"/>
      <c r="B159" s="141"/>
      <c r="C159" s="142" t="s">
        <v>256</v>
      </c>
      <c r="D159" s="142" t="s">
        <v>137</v>
      </c>
      <c r="E159" s="143" t="s">
        <v>799</v>
      </c>
      <c r="F159" s="144" t="s">
        <v>800</v>
      </c>
      <c r="G159" s="145" t="s">
        <v>801</v>
      </c>
      <c r="H159" s="146">
        <v>0.3</v>
      </c>
      <c r="I159" s="147"/>
      <c r="J159" s="146">
        <f t="shared" ref="J159:J166" si="30">ROUND(I159*H159,3)</f>
        <v>0</v>
      </c>
      <c r="K159" s="148"/>
      <c r="L159" s="30"/>
      <c r="M159" s="149" t="s">
        <v>1</v>
      </c>
      <c r="N159" s="150" t="s">
        <v>41</v>
      </c>
      <c r="O159" s="55"/>
      <c r="P159" s="151">
        <f t="shared" ref="P159:P166" si="31">O159*H159</f>
        <v>0</v>
      </c>
      <c r="Q159" s="151">
        <v>0</v>
      </c>
      <c r="R159" s="151">
        <f t="shared" ref="R159:R166" si="32">Q159*H159</f>
        <v>0</v>
      </c>
      <c r="S159" s="151">
        <v>0</v>
      </c>
      <c r="T159" s="152">
        <f t="shared" ref="T159:T166" si="3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403</v>
      </c>
      <c r="AT159" s="153" t="s">
        <v>137</v>
      </c>
      <c r="AU159" s="153" t="s">
        <v>142</v>
      </c>
      <c r="AY159" s="14" t="s">
        <v>135</v>
      </c>
      <c r="BE159" s="154">
        <f t="shared" ref="BE159:BE166" si="34">IF(N159="základná",J159,0)</f>
        <v>0</v>
      </c>
      <c r="BF159" s="154">
        <f t="shared" ref="BF159:BF166" si="35">IF(N159="znížená",J159,0)</f>
        <v>0</v>
      </c>
      <c r="BG159" s="154">
        <f t="shared" ref="BG159:BG166" si="36">IF(N159="zákl. prenesená",J159,0)</f>
        <v>0</v>
      </c>
      <c r="BH159" s="154">
        <f t="shared" ref="BH159:BH166" si="37">IF(N159="zníž. prenesená",J159,0)</f>
        <v>0</v>
      </c>
      <c r="BI159" s="154">
        <f t="shared" ref="BI159:BI166" si="38">IF(N159="nulová",J159,0)</f>
        <v>0</v>
      </c>
      <c r="BJ159" s="14" t="s">
        <v>142</v>
      </c>
      <c r="BK159" s="155">
        <f t="shared" ref="BK159:BK166" si="39">ROUND(I159*H159,3)</f>
        <v>0</v>
      </c>
      <c r="BL159" s="14" t="s">
        <v>403</v>
      </c>
      <c r="BM159" s="153" t="s">
        <v>378</v>
      </c>
    </row>
    <row r="160" spans="1:65" s="2" customFormat="1" ht="24.2" customHeight="1">
      <c r="A160" s="29"/>
      <c r="B160" s="141"/>
      <c r="C160" s="142" t="s">
        <v>261</v>
      </c>
      <c r="D160" s="142" t="s">
        <v>137</v>
      </c>
      <c r="E160" s="143" t="s">
        <v>802</v>
      </c>
      <c r="F160" s="144" t="s">
        <v>803</v>
      </c>
      <c r="G160" s="145" t="s">
        <v>140</v>
      </c>
      <c r="H160" s="146">
        <v>250</v>
      </c>
      <c r="I160" s="147"/>
      <c r="J160" s="146">
        <f t="shared" si="30"/>
        <v>0</v>
      </c>
      <c r="K160" s="148"/>
      <c r="L160" s="30"/>
      <c r="M160" s="149" t="s">
        <v>1</v>
      </c>
      <c r="N160" s="150" t="s">
        <v>41</v>
      </c>
      <c r="O160" s="55"/>
      <c r="P160" s="151">
        <f t="shared" si="31"/>
        <v>0</v>
      </c>
      <c r="Q160" s="151">
        <v>0</v>
      </c>
      <c r="R160" s="151">
        <f t="shared" si="32"/>
        <v>0</v>
      </c>
      <c r="S160" s="151">
        <v>0</v>
      </c>
      <c r="T160" s="152">
        <f t="shared" si="3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403</v>
      </c>
      <c r="AT160" s="153" t="s">
        <v>137</v>
      </c>
      <c r="AU160" s="153" t="s">
        <v>142</v>
      </c>
      <c r="AY160" s="14" t="s">
        <v>135</v>
      </c>
      <c r="BE160" s="154">
        <f t="shared" si="34"/>
        <v>0</v>
      </c>
      <c r="BF160" s="154">
        <f t="shared" si="35"/>
        <v>0</v>
      </c>
      <c r="BG160" s="154">
        <f t="shared" si="36"/>
        <v>0</v>
      </c>
      <c r="BH160" s="154">
        <f t="shared" si="37"/>
        <v>0</v>
      </c>
      <c r="BI160" s="154">
        <f t="shared" si="38"/>
        <v>0</v>
      </c>
      <c r="BJ160" s="14" t="s">
        <v>142</v>
      </c>
      <c r="BK160" s="155">
        <f t="shared" si="39"/>
        <v>0</v>
      </c>
      <c r="BL160" s="14" t="s">
        <v>403</v>
      </c>
      <c r="BM160" s="153" t="s">
        <v>387</v>
      </c>
    </row>
    <row r="161" spans="1:65" s="2" customFormat="1" ht="24.2" customHeight="1">
      <c r="A161" s="29"/>
      <c r="B161" s="141"/>
      <c r="C161" s="142" t="s">
        <v>265</v>
      </c>
      <c r="D161" s="142" t="s">
        <v>137</v>
      </c>
      <c r="E161" s="143" t="s">
        <v>804</v>
      </c>
      <c r="F161" s="144" t="s">
        <v>805</v>
      </c>
      <c r="G161" s="145" t="s">
        <v>140</v>
      </c>
      <c r="H161" s="146">
        <v>250</v>
      </c>
      <c r="I161" s="147"/>
      <c r="J161" s="146">
        <f t="shared" si="30"/>
        <v>0</v>
      </c>
      <c r="K161" s="148"/>
      <c r="L161" s="30"/>
      <c r="M161" s="149" t="s">
        <v>1</v>
      </c>
      <c r="N161" s="150" t="s">
        <v>41</v>
      </c>
      <c r="O161" s="55"/>
      <c r="P161" s="151">
        <f t="shared" si="31"/>
        <v>0</v>
      </c>
      <c r="Q161" s="151">
        <v>0</v>
      </c>
      <c r="R161" s="151">
        <f t="shared" si="32"/>
        <v>0</v>
      </c>
      <c r="S161" s="151">
        <v>0</v>
      </c>
      <c r="T161" s="152">
        <f t="shared" si="3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403</v>
      </c>
      <c r="AT161" s="153" t="s">
        <v>137</v>
      </c>
      <c r="AU161" s="153" t="s">
        <v>142</v>
      </c>
      <c r="AY161" s="14" t="s">
        <v>135</v>
      </c>
      <c r="BE161" s="154">
        <f t="shared" si="34"/>
        <v>0</v>
      </c>
      <c r="BF161" s="154">
        <f t="shared" si="35"/>
        <v>0</v>
      </c>
      <c r="BG161" s="154">
        <f t="shared" si="36"/>
        <v>0</v>
      </c>
      <c r="BH161" s="154">
        <f t="shared" si="37"/>
        <v>0</v>
      </c>
      <c r="BI161" s="154">
        <f t="shared" si="38"/>
        <v>0</v>
      </c>
      <c r="BJ161" s="14" t="s">
        <v>142</v>
      </c>
      <c r="BK161" s="155">
        <f t="shared" si="39"/>
        <v>0</v>
      </c>
      <c r="BL161" s="14" t="s">
        <v>403</v>
      </c>
      <c r="BM161" s="153" t="s">
        <v>395</v>
      </c>
    </row>
    <row r="162" spans="1:65" s="2" customFormat="1" ht="14.45" customHeight="1">
      <c r="A162" s="29"/>
      <c r="B162" s="141"/>
      <c r="C162" s="142" t="s">
        <v>269</v>
      </c>
      <c r="D162" s="142" t="s">
        <v>137</v>
      </c>
      <c r="E162" s="143" t="s">
        <v>806</v>
      </c>
      <c r="F162" s="144" t="s">
        <v>807</v>
      </c>
      <c r="G162" s="145" t="s">
        <v>140</v>
      </c>
      <c r="H162" s="146">
        <v>250</v>
      </c>
      <c r="I162" s="147"/>
      <c r="J162" s="146">
        <f t="shared" si="30"/>
        <v>0</v>
      </c>
      <c r="K162" s="148"/>
      <c r="L162" s="30"/>
      <c r="M162" s="149" t="s">
        <v>1</v>
      </c>
      <c r="N162" s="150" t="s">
        <v>41</v>
      </c>
      <c r="O162" s="55"/>
      <c r="P162" s="151">
        <f t="shared" si="31"/>
        <v>0</v>
      </c>
      <c r="Q162" s="151">
        <v>0</v>
      </c>
      <c r="R162" s="151">
        <f t="shared" si="32"/>
        <v>0</v>
      </c>
      <c r="S162" s="151">
        <v>0</v>
      </c>
      <c r="T162" s="152">
        <f t="shared" si="3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3" t="s">
        <v>403</v>
      </c>
      <c r="AT162" s="153" t="s">
        <v>137</v>
      </c>
      <c r="AU162" s="153" t="s">
        <v>142</v>
      </c>
      <c r="AY162" s="14" t="s">
        <v>135</v>
      </c>
      <c r="BE162" s="154">
        <f t="shared" si="34"/>
        <v>0</v>
      </c>
      <c r="BF162" s="154">
        <f t="shared" si="35"/>
        <v>0</v>
      </c>
      <c r="BG162" s="154">
        <f t="shared" si="36"/>
        <v>0</v>
      </c>
      <c r="BH162" s="154">
        <f t="shared" si="37"/>
        <v>0</v>
      </c>
      <c r="BI162" s="154">
        <f t="shared" si="38"/>
        <v>0</v>
      </c>
      <c r="BJ162" s="14" t="s">
        <v>142</v>
      </c>
      <c r="BK162" s="155">
        <f t="shared" si="39"/>
        <v>0</v>
      </c>
      <c r="BL162" s="14" t="s">
        <v>403</v>
      </c>
      <c r="BM162" s="153" t="s">
        <v>403</v>
      </c>
    </row>
    <row r="163" spans="1:65" s="2" customFormat="1" ht="24.2" customHeight="1">
      <c r="A163" s="29"/>
      <c r="B163" s="141"/>
      <c r="C163" s="142" t="s">
        <v>273</v>
      </c>
      <c r="D163" s="142" t="s">
        <v>137</v>
      </c>
      <c r="E163" s="143" t="s">
        <v>808</v>
      </c>
      <c r="F163" s="144" t="s">
        <v>809</v>
      </c>
      <c r="G163" s="145" t="s">
        <v>140</v>
      </c>
      <c r="H163" s="146">
        <v>250</v>
      </c>
      <c r="I163" s="147"/>
      <c r="J163" s="146">
        <f t="shared" si="30"/>
        <v>0</v>
      </c>
      <c r="K163" s="148"/>
      <c r="L163" s="30"/>
      <c r="M163" s="149" t="s">
        <v>1</v>
      </c>
      <c r="N163" s="150" t="s">
        <v>41</v>
      </c>
      <c r="O163" s="55"/>
      <c r="P163" s="151">
        <f t="shared" si="31"/>
        <v>0</v>
      </c>
      <c r="Q163" s="151">
        <v>0</v>
      </c>
      <c r="R163" s="151">
        <f t="shared" si="32"/>
        <v>0</v>
      </c>
      <c r="S163" s="151">
        <v>0</v>
      </c>
      <c r="T163" s="152">
        <f t="shared" si="3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3" t="s">
        <v>403</v>
      </c>
      <c r="AT163" s="153" t="s">
        <v>137</v>
      </c>
      <c r="AU163" s="153" t="s">
        <v>142</v>
      </c>
      <c r="AY163" s="14" t="s">
        <v>135</v>
      </c>
      <c r="BE163" s="154">
        <f t="shared" si="34"/>
        <v>0</v>
      </c>
      <c r="BF163" s="154">
        <f t="shared" si="35"/>
        <v>0</v>
      </c>
      <c r="BG163" s="154">
        <f t="shared" si="36"/>
        <v>0</v>
      </c>
      <c r="BH163" s="154">
        <f t="shared" si="37"/>
        <v>0</v>
      </c>
      <c r="BI163" s="154">
        <f t="shared" si="38"/>
        <v>0</v>
      </c>
      <c r="BJ163" s="14" t="s">
        <v>142</v>
      </c>
      <c r="BK163" s="155">
        <f t="shared" si="39"/>
        <v>0</v>
      </c>
      <c r="BL163" s="14" t="s">
        <v>403</v>
      </c>
      <c r="BM163" s="153" t="s">
        <v>417</v>
      </c>
    </row>
    <row r="164" spans="1:65" s="2" customFormat="1" ht="14.45" customHeight="1">
      <c r="A164" s="29"/>
      <c r="B164" s="141"/>
      <c r="C164" s="142" t="s">
        <v>277</v>
      </c>
      <c r="D164" s="142" t="s">
        <v>137</v>
      </c>
      <c r="E164" s="143" t="s">
        <v>810</v>
      </c>
      <c r="F164" s="144" t="s">
        <v>811</v>
      </c>
      <c r="G164" s="145" t="s">
        <v>140</v>
      </c>
      <c r="H164" s="146">
        <v>330</v>
      </c>
      <c r="I164" s="147"/>
      <c r="J164" s="146">
        <f t="shared" si="30"/>
        <v>0</v>
      </c>
      <c r="K164" s="148"/>
      <c r="L164" s="30"/>
      <c r="M164" s="149" t="s">
        <v>1</v>
      </c>
      <c r="N164" s="150" t="s">
        <v>41</v>
      </c>
      <c r="O164" s="55"/>
      <c r="P164" s="151">
        <f t="shared" si="31"/>
        <v>0</v>
      </c>
      <c r="Q164" s="151">
        <v>0</v>
      </c>
      <c r="R164" s="151">
        <f t="shared" si="32"/>
        <v>0</v>
      </c>
      <c r="S164" s="151">
        <v>0</v>
      </c>
      <c r="T164" s="152">
        <f t="shared" si="3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3" t="s">
        <v>403</v>
      </c>
      <c r="AT164" s="153" t="s">
        <v>137</v>
      </c>
      <c r="AU164" s="153" t="s">
        <v>142</v>
      </c>
      <c r="AY164" s="14" t="s">
        <v>135</v>
      </c>
      <c r="BE164" s="154">
        <f t="shared" si="34"/>
        <v>0</v>
      </c>
      <c r="BF164" s="154">
        <f t="shared" si="35"/>
        <v>0</v>
      </c>
      <c r="BG164" s="154">
        <f t="shared" si="36"/>
        <v>0</v>
      </c>
      <c r="BH164" s="154">
        <f t="shared" si="37"/>
        <v>0</v>
      </c>
      <c r="BI164" s="154">
        <f t="shared" si="38"/>
        <v>0</v>
      </c>
      <c r="BJ164" s="14" t="s">
        <v>142</v>
      </c>
      <c r="BK164" s="155">
        <f t="shared" si="39"/>
        <v>0</v>
      </c>
      <c r="BL164" s="14" t="s">
        <v>403</v>
      </c>
      <c r="BM164" s="153" t="s">
        <v>427</v>
      </c>
    </row>
    <row r="165" spans="1:65" s="2" customFormat="1" ht="14.45" customHeight="1">
      <c r="A165" s="29"/>
      <c r="B165" s="141"/>
      <c r="C165" s="142" t="s">
        <v>281</v>
      </c>
      <c r="D165" s="142" t="s">
        <v>137</v>
      </c>
      <c r="E165" s="143" t="s">
        <v>812</v>
      </c>
      <c r="F165" s="144" t="s">
        <v>813</v>
      </c>
      <c r="G165" s="145" t="s">
        <v>213</v>
      </c>
      <c r="H165" s="146">
        <v>2</v>
      </c>
      <c r="I165" s="147"/>
      <c r="J165" s="146">
        <f t="shared" si="30"/>
        <v>0</v>
      </c>
      <c r="K165" s="148"/>
      <c r="L165" s="30"/>
      <c r="M165" s="149" t="s">
        <v>1</v>
      </c>
      <c r="N165" s="150" t="s">
        <v>41</v>
      </c>
      <c r="O165" s="55"/>
      <c r="P165" s="151">
        <f t="shared" si="31"/>
        <v>0</v>
      </c>
      <c r="Q165" s="151">
        <v>0</v>
      </c>
      <c r="R165" s="151">
        <f t="shared" si="32"/>
        <v>0</v>
      </c>
      <c r="S165" s="151">
        <v>0</v>
      </c>
      <c r="T165" s="152">
        <f t="shared" si="3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403</v>
      </c>
      <c r="AT165" s="153" t="s">
        <v>137</v>
      </c>
      <c r="AU165" s="153" t="s">
        <v>142</v>
      </c>
      <c r="AY165" s="14" t="s">
        <v>135</v>
      </c>
      <c r="BE165" s="154">
        <f t="shared" si="34"/>
        <v>0</v>
      </c>
      <c r="BF165" s="154">
        <f t="shared" si="35"/>
        <v>0</v>
      </c>
      <c r="BG165" s="154">
        <f t="shared" si="36"/>
        <v>0</v>
      </c>
      <c r="BH165" s="154">
        <f t="shared" si="37"/>
        <v>0</v>
      </c>
      <c r="BI165" s="154">
        <f t="shared" si="38"/>
        <v>0</v>
      </c>
      <c r="BJ165" s="14" t="s">
        <v>142</v>
      </c>
      <c r="BK165" s="155">
        <f t="shared" si="39"/>
        <v>0</v>
      </c>
      <c r="BL165" s="14" t="s">
        <v>403</v>
      </c>
      <c r="BM165" s="153" t="s">
        <v>435</v>
      </c>
    </row>
    <row r="166" spans="1:65" s="2" customFormat="1" ht="24.2" customHeight="1">
      <c r="A166" s="29"/>
      <c r="B166" s="141"/>
      <c r="C166" s="142" t="s">
        <v>287</v>
      </c>
      <c r="D166" s="142" t="s">
        <v>137</v>
      </c>
      <c r="E166" s="143" t="s">
        <v>814</v>
      </c>
      <c r="F166" s="144" t="s">
        <v>815</v>
      </c>
      <c r="G166" s="145" t="s">
        <v>199</v>
      </c>
      <c r="H166" s="146">
        <v>100</v>
      </c>
      <c r="I166" s="147"/>
      <c r="J166" s="146">
        <f t="shared" si="30"/>
        <v>0</v>
      </c>
      <c r="K166" s="148"/>
      <c r="L166" s="30"/>
      <c r="M166" s="149" t="s">
        <v>1</v>
      </c>
      <c r="N166" s="150" t="s">
        <v>41</v>
      </c>
      <c r="O166" s="55"/>
      <c r="P166" s="151">
        <f t="shared" si="31"/>
        <v>0</v>
      </c>
      <c r="Q166" s="151">
        <v>0</v>
      </c>
      <c r="R166" s="151">
        <f t="shared" si="32"/>
        <v>0</v>
      </c>
      <c r="S166" s="151">
        <v>0</v>
      </c>
      <c r="T166" s="152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3" t="s">
        <v>403</v>
      </c>
      <c r="AT166" s="153" t="s">
        <v>137</v>
      </c>
      <c r="AU166" s="153" t="s">
        <v>142</v>
      </c>
      <c r="AY166" s="14" t="s">
        <v>135</v>
      </c>
      <c r="BE166" s="154">
        <f t="shared" si="34"/>
        <v>0</v>
      </c>
      <c r="BF166" s="154">
        <f t="shared" si="35"/>
        <v>0</v>
      </c>
      <c r="BG166" s="154">
        <f t="shared" si="36"/>
        <v>0</v>
      </c>
      <c r="BH166" s="154">
        <f t="shared" si="37"/>
        <v>0</v>
      </c>
      <c r="BI166" s="154">
        <f t="shared" si="38"/>
        <v>0</v>
      </c>
      <c r="BJ166" s="14" t="s">
        <v>142</v>
      </c>
      <c r="BK166" s="155">
        <f t="shared" si="39"/>
        <v>0</v>
      </c>
      <c r="BL166" s="14" t="s">
        <v>403</v>
      </c>
      <c r="BM166" s="153" t="s">
        <v>443</v>
      </c>
    </row>
    <row r="167" spans="1:65" s="12" customFormat="1" ht="22.9" customHeight="1">
      <c r="B167" s="128"/>
      <c r="D167" s="129" t="s">
        <v>74</v>
      </c>
      <c r="E167" s="139" t="s">
        <v>816</v>
      </c>
      <c r="F167" s="139" t="s">
        <v>817</v>
      </c>
      <c r="I167" s="131"/>
      <c r="J167" s="140">
        <f>BK167</f>
        <v>0</v>
      </c>
      <c r="L167" s="128"/>
      <c r="M167" s="133"/>
      <c r="N167" s="134"/>
      <c r="O167" s="134"/>
      <c r="P167" s="135">
        <f>SUM(P168:P170)</f>
        <v>0</v>
      </c>
      <c r="Q167" s="134"/>
      <c r="R167" s="135">
        <f>SUM(R168:R170)</f>
        <v>0</v>
      </c>
      <c r="S167" s="134"/>
      <c r="T167" s="136">
        <f>SUM(T168:T170)</f>
        <v>0</v>
      </c>
      <c r="AR167" s="129" t="s">
        <v>83</v>
      </c>
      <c r="AT167" s="137" t="s">
        <v>74</v>
      </c>
      <c r="AU167" s="137" t="s">
        <v>83</v>
      </c>
      <c r="AY167" s="129" t="s">
        <v>135</v>
      </c>
      <c r="BK167" s="138">
        <f>SUM(BK168:BK170)</f>
        <v>0</v>
      </c>
    </row>
    <row r="168" spans="1:65" s="2" customFormat="1" ht="14.45" customHeight="1">
      <c r="A168" s="29"/>
      <c r="B168" s="141"/>
      <c r="C168" s="142" t="s">
        <v>291</v>
      </c>
      <c r="D168" s="142" t="s">
        <v>137</v>
      </c>
      <c r="E168" s="143" t="s">
        <v>818</v>
      </c>
      <c r="F168" s="144" t="s">
        <v>819</v>
      </c>
      <c r="G168" s="145" t="s">
        <v>190</v>
      </c>
      <c r="H168" s="146">
        <v>0.5</v>
      </c>
      <c r="I168" s="147"/>
      <c r="J168" s="146">
        <f>ROUND(I168*H168,3)</f>
        <v>0</v>
      </c>
      <c r="K168" s="148"/>
      <c r="L168" s="30"/>
      <c r="M168" s="149" t="s">
        <v>1</v>
      </c>
      <c r="N168" s="150" t="s">
        <v>41</v>
      </c>
      <c r="O168" s="55"/>
      <c r="P168" s="151">
        <f>O168*H168</f>
        <v>0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3" t="s">
        <v>403</v>
      </c>
      <c r="AT168" s="153" t="s">
        <v>137</v>
      </c>
      <c r="AU168" s="153" t="s">
        <v>142</v>
      </c>
      <c r="AY168" s="14" t="s">
        <v>135</v>
      </c>
      <c r="BE168" s="154">
        <f>IF(N168="základná",J168,0)</f>
        <v>0</v>
      </c>
      <c r="BF168" s="154">
        <f>IF(N168="znížená",J168,0)</f>
        <v>0</v>
      </c>
      <c r="BG168" s="154">
        <f>IF(N168="zákl. prenesená",J168,0)</f>
        <v>0</v>
      </c>
      <c r="BH168" s="154">
        <f>IF(N168="zníž. prenesená",J168,0)</f>
        <v>0</v>
      </c>
      <c r="BI168" s="154">
        <f>IF(N168="nulová",J168,0)</f>
        <v>0</v>
      </c>
      <c r="BJ168" s="14" t="s">
        <v>142</v>
      </c>
      <c r="BK168" s="155">
        <f>ROUND(I168*H168,3)</f>
        <v>0</v>
      </c>
      <c r="BL168" s="14" t="s">
        <v>403</v>
      </c>
      <c r="BM168" s="153" t="s">
        <v>451</v>
      </c>
    </row>
    <row r="169" spans="1:65" s="2" customFormat="1" ht="14.45" customHeight="1">
      <c r="A169" s="29"/>
      <c r="B169" s="141"/>
      <c r="C169" s="142" t="s">
        <v>296</v>
      </c>
      <c r="D169" s="142" t="s">
        <v>137</v>
      </c>
      <c r="E169" s="143" t="s">
        <v>820</v>
      </c>
      <c r="F169" s="144" t="s">
        <v>821</v>
      </c>
      <c r="G169" s="145" t="s">
        <v>331</v>
      </c>
      <c r="H169" s="146">
        <v>1</v>
      </c>
      <c r="I169" s="147"/>
      <c r="J169" s="146">
        <f>ROUND(I169*H169,3)</f>
        <v>0</v>
      </c>
      <c r="K169" s="148"/>
      <c r="L169" s="30"/>
      <c r="M169" s="149" t="s">
        <v>1</v>
      </c>
      <c r="N169" s="150" t="s">
        <v>41</v>
      </c>
      <c r="O169" s="55"/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403</v>
      </c>
      <c r="AT169" s="153" t="s">
        <v>137</v>
      </c>
      <c r="AU169" s="153" t="s">
        <v>142</v>
      </c>
      <c r="AY169" s="14" t="s">
        <v>135</v>
      </c>
      <c r="BE169" s="154">
        <f>IF(N169="základná",J169,0)</f>
        <v>0</v>
      </c>
      <c r="BF169" s="154">
        <f>IF(N169="znížená",J169,0)</f>
        <v>0</v>
      </c>
      <c r="BG169" s="154">
        <f>IF(N169="zákl. prenesená",J169,0)</f>
        <v>0</v>
      </c>
      <c r="BH169" s="154">
        <f>IF(N169="zníž. prenesená",J169,0)</f>
        <v>0</v>
      </c>
      <c r="BI169" s="154">
        <f>IF(N169="nulová",J169,0)</f>
        <v>0</v>
      </c>
      <c r="BJ169" s="14" t="s">
        <v>142</v>
      </c>
      <c r="BK169" s="155">
        <f>ROUND(I169*H169,3)</f>
        <v>0</v>
      </c>
      <c r="BL169" s="14" t="s">
        <v>403</v>
      </c>
      <c r="BM169" s="153" t="s">
        <v>459</v>
      </c>
    </row>
    <row r="170" spans="1:65" s="2" customFormat="1" ht="14.45" customHeight="1">
      <c r="A170" s="29"/>
      <c r="B170" s="141"/>
      <c r="C170" s="142" t="s">
        <v>300</v>
      </c>
      <c r="D170" s="142" t="s">
        <v>137</v>
      </c>
      <c r="E170" s="143" t="s">
        <v>822</v>
      </c>
      <c r="F170" s="144" t="s">
        <v>823</v>
      </c>
      <c r="G170" s="145" t="s">
        <v>213</v>
      </c>
      <c r="H170" s="146">
        <v>3</v>
      </c>
      <c r="I170" s="147"/>
      <c r="J170" s="146">
        <f>ROUND(I170*H170,3)</f>
        <v>0</v>
      </c>
      <c r="K170" s="148"/>
      <c r="L170" s="30"/>
      <c r="M170" s="149" t="s">
        <v>1</v>
      </c>
      <c r="N170" s="150" t="s">
        <v>41</v>
      </c>
      <c r="O170" s="55"/>
      <c r="P170" s="151">
        <f>O170*H170</f>
        <v>0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3" t="s">
        <v>403</v>
      </c>
      <c r="AT170" s="153" t="s">
        <v>137</v>
      </c>
      <c r="AU170" s="153" t="s">
        <v>142</v>
      </c>
      <c r="AY170" s="14" t="s">
        <v>135</v>
      </c>
      <c r="BE170" s="154">
        <f>IF(N170="základná",J170,0)</f>
        <v>0</v>
      </c>
      <c r="BF170" s="154">
        <f>IF(N170="znížená",J170,0)</f>
        <v>0</v>
      </c>
      <c r="BG170" s="154">
        <f>IF(N170="zákl. prenesená",J170,0)</f>
        <v>0</v>
      </c>
      <c r="BH170" s="154">
        <f>IF(N170="zníž. prenesená",J170,0)</f>
        <v>0</v>
      </c>
      <c r="BI170" s="154">
        <f>IF(N170="nulová",J170,0)</f>
        <v>0</v>
      </c>
      <c r="BJ170" s="14" t="s">
        <v>142</v>
      </c>
      <c r="BK170" s="155">
        <f>ROUND(I170*H170,3)</f>
        <v>0</v>
      </c>
      <c r="BL170" s="14" t="s">
        <v>403</v>
      </c>
      <c r="BM170" s="153" t="s">
        <v>467</v>
      </c>
    </row>
    <row r="171" spans="1:65" s="12" customFormat="1" ht="22.9" customHeight="1">
      <c r="B171" s="128"/>
      <c r="D171" s="129" t="s">
        <v>74</v>
      </c>
      <c r="E171" s="139" t="s">
        <v>824</v>
      </c>
      <c r="F171" s="139" t="s">
        <v>627</v>
      </c>
      <c r="I171" s="131"/>
      <c r="J171" s="140">
        <f>BK171</f>
        <v>0</v>
      </c>
      <c r="L171" s="128"/>
      <c r="M171" s="133"/>
      <c r="N171" s="134"/>
      <c r="O171" s="134"/>
      <c r="P171" s="135">
        <f>SUM(P172:P177)</f>
        <v>0</v>
      </c>
      <c r="Q171" s="134"/>
      <c r="R171" s="135">
        <f>SUM(R172:R177)</f>
        <v>0</v>
      </c>
      <c r="S171" s="134"/>
      <c r="T171" s="136">
        <f>SUM(T172:T177)</f>
        <v>0</v>
      </c>
      <c r="AR171" s="129" t="s">
        <v>83</v>
      </c>
      <c r="AT171" s="137" t="s">
        <v>74</v>
      </c>
      <c r="AU171" s="137" t="s">
        <v>83</v>
      </c>
      <c r="AY171" s="129" t="s">
        <v>135</v>
      </c>
      <c r="BK171" s="138">
        <f>SUM(BK172:BK177)</f>
        <v>0</v>
      </c>
    </row>
    <row r="172" spans="1:65" s="2" customFormat="1" ht="14.45" customHeight="1">
      <c r="A172" s="29"/>
      <c r="B172" s="141"/>
      <c r="C172" s="142" t="s">
        <v>304</v>
      </c>
      <c r="D172" s="142" t="s">
        <v>137</v>
      </c>
      <c r="E172" s="143" t="s">
        <v>825</v>
      </c>
      <c r="F172" s="144" t="s">
        <v>826</v>
      </c>
      <c r="G172" s="145" t="s">
        <v>687</v>
      </c>
      <c r="H172" s="146">
        <v>8</v>
      </c>
      <c r="I172" s="147"/>
      <c r="J172" s="146">
        <f t="shared" ref="J172:J177" si="40">ROUND(I172*H172,3)</f>
        <v>0</v>
      </c>
      <c r="K172" s="148"/>
      <c r="L172" s="30"/>
      <c r="M172" s="149" t="s">
        <v>1</v>
      </c>
      <c r="N172" s="150" t="s">
        <v>41</v>
      </c>
      <c r="O172" s="55"/>
      <c r="P172" s="151">
        <f t="shared" ref="P172:P177" si="41">O172*H172</f>
        <v>0</v>
      </c>
      <c r="Q172" s="151">
        <v>0</v>
      </c>
      <c r="R172" s="151">
        <f t="shared" ref="R172:R177" si="42">Q172*H172</f>
        <v>0</v>
      </c>
      <c r="S172" s="151">
        <v>0</v>
      </c>
      <c r="T172" s="152">
        <f t="shared" ref="T172:T177" si="4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3" t="s">
        <v>403</v>
      </c>
      <c r="AT172" s="153" t="s">
        <v>137</v>
      </c>
      <c r="AU172" s="153" t="s">
        <v>142</v>
      </c>
      <c r="AY172" s="14" t="s">
        <v>135</v>
      </c>
      <c r="BE172" s="154">
        <f t="shared" ref="BE172:BE177" si="44">IF(N172="základná",J172,0)</f>
        <v>0</v>
      </c>
      <c r="BF172" s="154">
        <f t="shared" ref="BF172:BF177" si="45">IF(N172="znížená",J172,0)</f>
        <v>0</v>
      </c>
      <c r="BG172" s="154">
        <f t="shared" ref="BG172:BG177" si="46">IF(N172="zákl. prenesená",J172,0)</f>
        <v>0</v>
      </c>
      <c r="BH172" s="154">
        <f t="shared" ref="BH172:BH177" si="47">IF(N172="zníž. prenesená",J172,0)</f>
        <v>0</v>
      </c>
      <c r="BI172" s="154">
        <f t="shared" ref="BI172:BI177" si="48">IF(N172="nulová",J172,0)</f>
        <v>0</v>
      </c>
      <c r="BJ172" s="14" t="s">
        <v>142</v>
      </c>
      <c r="BK172" s="155">
        <f t="shared" ref="BK172:BK177" si="49">ROUND(I172*H172,3)</f>
        <v>0</v>
      </c>
      <c r="BL172" s="14" t="s">
        <v>403</v>
      </c>
      <c r="BM172" s="153" t="s">
        <v>478</v>
      </c>
    </row>
    <row r="173" spans="1:65" s="2" customFormat="1" ht="14.45" customHeight="1">
      <c r="A173" s="29"/>
      <c r="B173" s="141"/>
      <c r="C173" s="142" t="s">
        <v>308</v>
      </c>
      <c r="D173" s="142" t="s">
        <v>137</v>
      </c>
      <c r="E173" s="143" t="s">
        <v>827</v>
      </c>
      <c r="F173" s="144" t="s">
        <v>828</v>
      </c>
      <c r="G173" s="145" t="s">
        <v>687</v>
      </c>
      <c r="H173" s="146">
        <v>4</v>
      </c>
      <c r="I173" s="147"/>
      <c r="J173" s="146">
        <f t="shared" si="40"/>
        <v>0</v>
      </c>
      <c r="K173" s="148"/>
      <c r="L173" s="30"/>
      <c r="M173" s="149" t="s">
        <v>1</v>
      </c>
      <c r="N173" s="150" t="s">
        <v>41</v>
      </c>
      <c r="O173" s="55"/>
      <c r="P173" s="151">
        <f t="shared" si="41"/>
        <v>0</v>
      </c>
      <c r="Q173" s="151">
        <v>0</v>
      </c>
      <c r="R173" s="151">
        <f t="shared" si="42"/>
        <v>0</v>
      </c>
      <c r="S173" s="151">
        <v>0</v>
      </c>
      <c r="T173" s="152">
        <f t="shared" si="4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403</v>
      </c>
      <c r="AT173" s="153" t="s">
        <v>137</v>
      </c>
      <c r="AU173" s="153" t="s">
        <v>142</v>
      </c>
      <c r="AY173" s="14" t="s">
        <v>135</v>
      </c>
      <c r="BE173" s="154">
        <f t="shared" si="44"/>
        <v>0</v>
      </c>
      <c r="BF173" s="154">
        <f t="shared" si="45"/>
        <v>0</v>
      </c>
      <c r="BG173" s="154">
        <f t="shared" si="46"/>
        <v>0</v>
      </c>
      <c r="BH173" s="154">
        <f t="shared" si="47"/>
        <v>0</v>
      </c>
      <c r="BI173" s="154">
        <f t="shared" si="48"/>
        <v>0</v>
      </c>
      <c r="BJ173" s="14" t="s">
        <v>142</v>
      </c>
      <c r="BK173" s="155">
        <f t="shared" si="49"/>
        <v>0</v>
      </c>
      <c r="BL173" s="14" t="s">
        <v>403</v>
      </c>
      <c r="BM173" s="153" t="s">
        <v>490</v>
      </c>
    </row>
    <row r="174" spans="1:65" s="2" customFormat="1" ht="14.45" customHeight="1">
      <c r="A174" s="29"/>
      <c r="B174" s="141"/>
      <c r="C174" s="142" t="s">
        <v>312</v>
      </c>
      <c r="D174" s="142" t="s">
        <v>137</v>
      </c>
      <c r="E174" s="143" t="s">
        <v>829</v>
      </c>
      <c r="F174" s="144" t="s">
        <v>830</v>
      </c>
      <c r="G174" s="145" t="s">
        <v>687</v>
      </c>
      <c r="H174" s="146">
        <v>4</v>
      </c>
      <c r="I174" s="147"/>
      <c r="J174" s="146">
        <f t="shared" si="40"/>
        <v>0</v>
      </c>
      <c r="K174" s="148"/>
      <c r="L174" s="30"/>
      <c r="M174" s="149" t="s">
        <v>1</v>
      </c>
      <c r="N174" s="150" t="s">
        <v>41</v>
      </c>
      <c r="O174" s="55"/>
      <c r="P174" s="151">
        <f t="shared" si="41"/>
        <v>0</v>
      </c>
      <c r="Q174" s="151">
        <v>0</v>
      </c>
      <c r="R174" s="151">
        <f t="shared" si="42"/>
        <v>0</v>
      </c>
      <c r="S174" s="151">
        <v>0</v>
      </c>
      <c r="T174" s="152">
        <f t="shared" si="4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3" t="s">
        <v>403</v>
      </c>
      <c r="AT174" s="153" t="s">
        <v>137</v>
      </c>
      <c r="AU174" s="153" t="s">
        <v>142</v>
      </c>
      <c r="AY174" s="14" t="s">
        <v>135</v>
      </c>
      <c r="BE174" s="154">
        <f t="shared" si="44"/>
        <v>0</v>
      </c>
      <c r="BF174" s="154">
        <f t="shared" si="45"/>
        <v>0</v>
      </c>
      <c r="BG174" s="154">
        <f t="shared" si="46"/>
        <v>0</v>
      </c>
      <c r="BH174" s="154">
        <f t="shared" si="47"/>
        <v>0</v>
      </c>
      <c r="BI174" s="154">
        <f t="shared" si="48"/>
        <v>0</v>
      </c>
      <c r="BJ174" s="14" t="s">
        <v>142</v>
      </c>
      <c r="BK174" s="155">
        <f t="shared" si="49"/>
        <v>0</v>
      </c>
      <c r="BL174" s="14" t="s">
        <v>403</v>
      </c>
      <c r="BM174" s="153" t="s">
        <v>716</v>
      </c>
    </row>
    <row r="175" spans="1:65" s="2" customFormat="1" ht="14.45" customHeight="1">
      <c r="A175" s="29"/>
      <c r="B175" s="141"/>
      <c r="C175" s="142" t="s">
        <v>316</v>
      </c>
      <c r="D175" s="142" t="s">
        <v>137</v>
      </c>
      <c r="E175" s="143" t="s">
        <v>831</v>
      </c>
      <c r="F175" s="144" t="s">
        <v>832</v>
      </c>
      <c r="G175" s="145" t="s">
        <v>687</v>
      </c>
      <c r="H175" s="146">
        <v>8</v>
      </c>
      <c r="I175" s="147"/>
      <c r="J175" s="146">
        <f t="shared" si="40"/>
        <v>0</v>
      </c>
      <c r="K175" s="148"/>
      <c r="L175" s="30"/>
      <c r="M175" s="149" t="s">
        <v>1</v>
      </c>
      <c r="N175" s="150" t="s">
        <v>41</v>
      </c>
      <c r="O175" s="55"/>
      <c r="P175" s="151">
        <f t="shared" si="41"/>
        <v>0</v>
      </c>
      <c r="Q175" s="151">
        <v>0</v>
      </c>
      <c r="R175" s="151">
        <f t="shared" si="42"/>
        <v>0</v>
      </c>
      <c r="S175" s="151">
        <v>0</v>
      </c>
      <c r="T175" s="152">
        <f t="shared" si="4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3" t="s">
        <v>403</v>
      </c>
      <c r="AT175" s="153" t="s">
        <v>137</v>
      </c>
      <c r="AU175" s="153" t="s">
        <v>142</v>
      </c>
      <c r="AY175" s="14" t="s">
        <v>135</v>
      </c>
      <c r="BE175" s="154">
        <f t="shared" si="44"/>
        <v>0</v>
      </c>
      <c r="BF175" s="154">
        <f t="shared" si="45"/>
        <v>0</v>
      </c>
      <c r="BG175" s="154">
        <f t="shared" si="46"/>
        <v>0</v>
      </c>
      <c r="BH175" s="154">
        <f t="shared" si="47"/>
        <v>0</v>
      </c>
      <c r="BI175" s="154">
        <f t="shared" si="48"/>
        <v>0</v>
      </c>
      <c r="BJ175" s="14" t="s">
        <v>142</v>
      </c>
      <c r="BK175" s="155">
        <f t="shared" si="49"/>
        <v>0</v>
      </c>
      <c r="BL175" s="14" t="s">
        <v>403</v>
      </c>
      <c r="BM175" s="153" t="s">
        <v>722</v>
      </c>
    </row>
    <row r="176" spans="1:65" s="2" customFormat="1" ht="14.45" customHeight="1">
      <c r="A176" s="29"/>
      <c r="B176" s="141"/>
      <c r="C176" s="142" t="s">
        <v>320</v>
      </c>
      <c r="D176" s="142" t="s">
        <v>137</v>
      </c>
      <c r="E176" s="143" t="s">
        <v>833</v>
      </c>
      <c r="F176" s="144" t="s">
        <v>834</v>
      </c>
      <c r="G176" s="145" t="s">
        <v>687</v>
      </c>
      <c r="H176" s="146">
        <v>36</v>
      </c>
      <c r="I176" s="147"/>
      <c r="J176" s="146">
        <f t="shared" si="40"/>
        <v>0</v>
      </c>
      <c r="K176" s="148"/>
      <c r="L176" s="30"/>
      <c r="M176" s="149" t="s">
        <v>1</v>
      </c>
      <c r="N176" s="150" t="s">
        <v>41</v>
      </c>
      <c r="O176" s="55"/>
      <c r="P176" s="151">
        <f t="shared" si="41"/>
        <v>0</v>
      </c>
      <c r="Q176" s="151">
        <v>0</v>
      </c>
      <c r="R176" s="151">
        <f t="shared" si="42"/>
        <v>0</v>
      </c>
      <c r="S176" s="151">
        <v>0</v>
      </c>
      <c r="T176" s="152">
        <f t="shared" si="4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403</v>
      </c>
      <c r="AT176" s="153" t="s">
        <v>137</v>
      </c>
      <c r="AU176" s="153" t="s">
        <v>142</v>
      </c>
      <c r="AY176" s="14" t="s">
        <v>135</v>
      </c>
      <c r="BE176" s="154">
        <f t="shared" si="44"/>
        <v>0</v>
      </c>
      <c r="BF176" s="154">
        <f t="shared" si="45"/>
        <v>0</v>
      </c>
      <c r="BG176" s="154">
        <f t="shared" si="46"/>
        <v>0</v>
      </c>
      <c r="BH176" s="154">
        <f t="shared" si="47"/>
        <v>0</v>
      </c>
      <c r="BI176" s="154">
        <f t="shared" si="48"/>
        <v>0</v>
      </c>
      <c r="BJ176" s="14" t="s">
        <v>142</v>
      </c>
      <c r="BK176" s="155">
        <f t="shared" si="49"/>
        <v>0</v>
      </c>
      <c r="BL176" s="14" t="s">
        <v>403</v>
      </c>
      <c r="BM176" s="153" t="s">
        <v>835</v>
      </c>
    </row>
    <row r="177" spans="1:65" s="2" customFormat="1" ht="14.45" customHeight="1">
      <c r="A177" s="29"/>
      <c r="B177" s="141"/>
      <c r="C177" s="142" t="s">
        <v>324</v>
      </c>
      <c r="D177" s="142" t="s">
        <v>137</v>
      </c>
      <c r="E177" s="143" t="s">
        <v>836</v>
      </c>
      <c r="F177" s="144" t="s">
        <v>837</v>
      </c>
      <c r="G177" s="145" t="s">
        <v>687</v>
      </c>
      <c r="H177" s="146">
        <v>36</v>
      </c>
      <c r="I177" s="147"/>
      <c r="J177" s="146">
        <f t="shared" si="40"/>
        <v>0</v>
      </c>
      <c r="K177" s="148"/>
      <c r="L177" s="30"/>
      <c r="M177" s="166" t="s">
        <v>1</v>
      </c>
      <c r="N177" s="167" t="s">
        <v>41</v>
      </c>
      <c r="O177" s="168"/>
      <c r="P177" s="169">
        <f t="shared" si="41"/>
        <v>0</v>
      </c>
      <c r="Q177" s="169">
        <v>0</v>
      </c>
      <c r="R177" s="169">
        <f t="shared" si="42"/>
        <v>0</v>
      </c>
      <c r="S177" s="169">
        <v>0</v>
      </c>
      <c r="T177" s="170">
        <f t="shared" si="4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3" t="s">
        <v>403</v>
      </c>
      <c r="AT177" s="153" t="s">
        <v>137</v>
      </c>
      <c r="AU177" s="153" t="s">
        <v>142</v>
      </c>
      <c r="AY177" s="14" t="s">
        <v>135</v>
      </c>
      <c r="BE177" s="154">
        <f t="shared" si="44"/>
        <v>0</v>
      </c>
      <c r="BF177" s="154">
        <f t="shared" si="45"/>
        <v>0</v>
      </c>
      <c r="BG177" s="154">
        <f t="shared" si="46"/>
        <v>0</v>
      </c>
      <c r="BH177" s="154">
        <f t="shared" si="47"/>
        <v>0</v>
      </c>
      <c r="BI177" s="154">
        <f t="shared" si="48"/>
        <v>0</v>
      </c>
      <c r="BJ177" s="14" t="s">
        <v>142</v>
      </c>
      <c r="BK177" s="155">
        <f t="shared" si="49"/>
        <v>0</v>
      </c>
      <c r="BL177" s="14" t="s">
        <v>403</v>
      </c>
      <c r="BM177" s="153" t="s">
        <v>838</v>
      </c>
    </row>
    <row r="178" spans="1:65" s="2" customFormat="1" ht="6.95" customHeight="1">
      <c r="A178" s="29"/>
      <c r="B178" s="44"/>
      <c r="C178" s="45"/>
      <c r="D178" s="45"/>
      <c r="E178" s="45"/>
      <c r="F178" s="45"/>
      <c r="G178" s="45"/>
      <c r="H178" s="45"/>
      <c r="I178" s="45"/>
      <c r="J178" s="45"/>
      <c r="K178" s="45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3:K177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57"/>
  <sheetViews>
    <sheetView showGridLines="0" topLeftCell="A15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100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2" t="str">
        <f>'Rekapitulácia stavby'!K6</f>
        <v>Revitalizácia športového areálu Slávia - futbal.ihrisko z umelou trávou č.6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839</v>
      </c>
      <c r="F9" s="211"/>
      <c r="G9" s="211"/>
      <c r="H9" s="21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12. 8. 2020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4" t="str">
        <f>'Rekapitulácia stavby'!E14</f>
        <v>Vyplň údaj</v>
      </c>
      <c r="F18" s="184"/>
      <c r="G18" s="184"/>
      <c r="H18" s="184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622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39</v>
      </c>
      <c r="E33" s="24" t="s">
        <v>40</v>
      </c>
      <c r="F33" s="96">
        <f>ROUND((SUM(BE124:BE156)),  2)</f>
        <v>0</v>
      </c>
      <c r="G33" s="29"/>
      <c r="H33" s="29"/>
      <c r="I33" s="97">
        <v>0.2</v>
      </c>
      <c r="J33" s="96">
        <f>ROUND(((SUM(BE124:BE156))*I33),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6">
        <f>ROUND((SUM(BF124:BF156)),  2)</f>
        <v>0</v>
      </c>
      <c r="G34" s="29"/>
      <c r="H34" s="29"/>
      <c r="I34" s="97">
        <v>0.2</v>
      </c>
      <c r="J34" s="96">
        <f>ROUND(((SUM(BF124:BF156))*I34),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6">
        <f>ROUND((SUM(BG124:BG156)),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6">
        <f>ROUND((SUM(BH124:BH156)),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6">
        <f>ROUND((SUM(BI124:BI156)),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Revitalizácia športového areálu Slávia - futbal.ihrisko z umelou trávou č.6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SO 04.2 - Elektrická káblová prípojka NN</v>
      </c>
      <c r="F87" s="211"/>
      <c r="G87" s="211"/>
      <c r="H87" s="21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Trnava</v>
      </c>
      <c r="G89" s="29"/>
      <c r="H89" s="29"/>
      <c r="I89" s="24" t="s">
        <v>20</v>
      </c>
      <c r="J89" s="52" t="str">
        <f>IF(J12="","",J12)</f>
        <v>12. 8. 2020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22</v>
      </c>
      <c r="D91" s="29"/>
      <c r="E91" s="29"/>
      <c r="F91" s="22" t="str">
        <f>E15</f>
        <v>Mesto Trnava, Trhová 3, 917 71 Trnava</v>
      </c>
      <c r="G91" s="29"/>
      <c r="H91" s="29"/>
      <c r="I91" s="24" t="s">
        <v>28</v>
      </c>
      <c r="J91" s="27" t="str">
        <f>E21</f>
        <v>Ing. Dušan Krupala, 1443*A*1 Pozemné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624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customHeight="1">
      <c r="B98" s="113"/>
      <c r="D98" s="114" t="s">
        <v>840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customHeight="1">
      <c r="B99" s="113"/>
      <c r="D99" s="114" t="s">
        <v>841</v>
      </c>
      <c r="E99" s="115"/>
      <c r="F99" s="115"/>
      <c r="G99" s="115"/>
      <c r="H99" s="115"/>
      <c r="I99" s="115"/>
      <c r="J99" s="116">
        <f>J129</f>
        <v>0</v>
      </c>
      <c r="L99" s="113"/>
    </row>
    <row r="100" spans="1:31" s="10" customFormat="1" ht="19.899999999999999" customHeight="1">
      <c r="B100" s="113"/>
      <c r="D100" s="114" t="s">
        <v>842</v>
      </c>
      <c r="E100" s="115"/>
      <c r="F100" s="115"/>
      <c r="G100" s="115"/>
      <c r="H100" s="115"/>
      <c r="I100" s="115"/>
      <c r="J100" s="116">
        <f>J131</f>
        <v>0</v>
      </c>
      <c r="L100" s="113"/>
    </row>
    <row r="101" spans="1:31" s="10" customFormat="1" ht="19.899999999999999" customHeight="1">
      <c r="B101" s="113"/>
      <c r="D101" s="114" t="s">
        <v>843</v>
      </c>
      <c r="E101" s="115"/>
      <c r="F101" s="115"/>
      <c r="G101" s="115"/>
      <c r="H101" s="115"/>
      <c r="I101" s="115"/>
      <c r="J101" s="116">
        <f>J135</f>
        <v>0</v>
      </c>
      <c r="L101" s="113"/>
    </row>
    <row r="102" spans="1:31" s="10" customFormat="1" ht="19.899999999999999" customHeight="1">
      <c r="B102" s="113"/>
      <c r="D102" s="114" t="s">
        <v>844</v>
      </c>
      <c r="E102" s="115"/>
      <c r="F102" s="115"/>
      <c r="G102" s="115"/>
      <c r="H102" s="115"/>
      <c r="I102" s="115"/>
      <c r="J102" s="116">
        <f>J140</f>
        <v>0</v>
      </c>
      <c r="L102" s="113"/>
    </row>
    <row r="103" spans="1:31" s="10" customFormat="1" ht="19.899999999999999" customHeight="1">
      <c r="B103" s="113"/>
      <c r="D103" s="114" t="s">
        <v>729</v>
      </c>
      <c r="E103" s="115"/>
      <c r="F103" s="115"/>
      <c r="G103" s="115"/>
      <c r="H103" s="115"/>
      <c r="I103" s="115"/>
      <c r="J103" s="116">
        <f>J144</f>
        <v>0</v>
      </c>
      <c r="L103" s="113"/>
    </row>
    <row r="104" spans="1:31" s="10" customFormat="1" ht="19.899999999999999" customHeight="1">
      <c r="B104" s="113"/>
      <c r="D104" s="114" t="s">
        <v>845</v>
      </c>
      <c r="E104" s="115"/>
      <c r="F104" s="115"/>
      <c r="G104" s="115"/>
      <c r="H104" s="115"/>
      <c r="I104" s="115"/>
      <c r="J104" s="116">
        <f>J152</f>
        <v>0</v>
      </c>
      <c r="L104" s="113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121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2" t="str">
        <f>E7</f>
        <v>Revitalizácia športového areálu Slávia - futbal.ihrisko z umelou trávou č.6</v>
      </c>
      <c r="F114" s="213"/>
      <c r="G114" s="213"/>
      <c r="H114" s="21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101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02" t="str">
        <f>E9</f>
        <v>SO 04.2 - Elektrická káblová prípojka NN</v>
      </c>
      <c r="F116" s="211"/>
      <c r="G116" s="211"/>
      <c r="H116" s="211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18</v>
      </c>
      <c r="D118" s="29"/>
      <c r="E118" s="29"/>
      <c r="F118" s="22" t="str">
        <f>F12</f>
        <v>Trnava</v>
      </c>
      <c r="G118" s="29"/>
      <c r="H118" s="29"/>
      <c r="I118" s="24" t="s">
        <v>20</v>
      </c>
      <c r="J118" s="52" t="str">
        <f>IF(J12="","",J12)</f>
        <v>12. 8. 2020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40.15" customHeight="1">
      <c r="A120" s="29"/>
      <c r="B120" s="30"/>
      <c r="C120" s="24" t="s">
        <v>22</v>
      </c>
      <c r="D120" s="29"/>
      <c r="E120" s="29"/>
      <c r="F120" s="22" t="str">
        <f>E15</f>
        <v>Mesto Trnava, Trhová 3, 917 71 Trnava</v>
      </c>
      <c r="G120" s="29"/>
      <c r="H120" s="29"/>
      <c r="I120" s="24" t="s">
        <v>28</v>
      </c>
      <c r="J120" s="27" t="str">
        <f>E21</f>
        <v>Ing. Dušan Krupala, 1443*A*1 Pozemné stavby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26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>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7"/>
      <c r="B123" s="118"/>
      <c r="C123" s="119" t="s">
        <v>122</v>
      </c>
      <c r="D123" s="120" t="s">
        <v>60</v>
      </c>
      <c r="E123" s="120" t="s">
        <v>56</v>
      </c>
      <c r="F123" s="120" t="s">
        <v>57</v>
      </c>
      <c r="G123" s="120" t="s">
        <v>123</v>
      </c>
      <c r="H123" s="120" t="s">
        <v>124</v>
      </c>
      <c r="I123" s="120" t="s">
        <v>125</v>
      </c>
      <c r="J123" s="121" t="s">
        <v>105</v>
      </c>
      <c r="K123" s="122" t="s">
        <v>126</v>
      </c>
      <c r="L123" s="123"/>
      <c r="M123" s="59" t="s">
        <v>1</v>
      </c>
      <c r="N123" s="60" t="s">
        <v>39</v>
      </c>
      <c r="O123" s="60" t="s">
        <v>127</v>
      </c>
      <c r="P123" s="60" t="s">
        <v>128</v>
      </c>
      <c r="Q123" s="60" t="s">
        <v>129</v>
      </c>
      <c r="R123" s="60" t="s">
        <v>130</v>
      </c>
      <c r="S123" s="60" t="s">
        <v>131</v>
      </c>
      <c r="T123" s="61" t="s">
        <v>132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9"/>
      <c r="B124" s="30"/>
      <c r="C124" s="66" t="s">
        <v>106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</f>
        <v>0</v>
      </c>
      <c r="Q124" s="63"/>
      <c r="R124" s="125">
        <f>R125</f>
        <v>0</v>
      </c>
      <c r="S124" s="63"/>
      <c r="T124" s="126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107</v>
      </c>
      <c r="BK124" s="127">
        <f>BK125</f>
        <v>0</v>
      </c>
    </row>
    <row r="125" spans="1:65" s="12" customFormat="1" ht="25.9" customHeight="1">
      <c r="B125" s="128"/>
      <c r="D125" s="129" t="s">
        <v>74</v>
      </c>
      <c r="E125" s="130" t="s">
        <v>252</v>
      </c>
      <c r="F125" s="130" t="s">
        <v>631</v>
      </c>
      <c r="I125" s="131"/>
      <c r="J125" s="132">
        <f>BK125</f>
        <v>0</v>
      </c>
      <c r="L125" s="128"/>
      <c r="M125" s="133"/>
      <c r="N125" s="134"/>
      <c r="O125" s="134"/>
      <c r="P125" s="135">
        <f>P126+P129+P131+P135+P140+P144+P152</f>
        <v>0</v>
      </c>
      <c r="Q125" s="134"/>
      <c r="R125" s="135">
        <f>R126+R129+R131+R135+R140+R144+R152</f>
        <v>0</v>
      </c>
      <c r="S125" s="134"/>
      <c r="T125" s="136">
        <f>T126+T129+T131+T135+T140+T144+T152</f>
        <v>0</v>
      </c>
      <c r="AR125" s="129" t="s">
        <v>148</v>
      </c>
      <c r="AT125" s="137" t="s">
        <v>74</v>
      </c>
      <c r="AU125" s="137" t="s">
        <v>75</v>
      </c>
      <c r="AY125" s="129" t="s">
        <v>135</v>
      </c>
      <c r="BK125" s="138">
        <f>BK126+BK129+BK131+BK135+BK140+BK144+BK152</f>
        <v>0</v>
      </c>
    </row>
    <row r="126" spans="1:65" s="12" customFormat="1" ht="22.9" customHeight="1">
      <c r="B126" s="128"/>
      <c r="D126" s="129" t="s">
        <v>74</v>
      </c>
      <c r="E126" s="139" t="s">
        <v>732</v>
      </c>
      <c r="F126" s="139" t="s">
        <v>846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SUM(P127:P128)</f>
        <v>0</v>
      </c>
      <c r="Q126" s="134"/>
      <c r="R126" s="135">
        <f>SUM(R127:R128)</f>
        <v>0</v>
      </c>
      <c r="S126" s="134"/>
      <c r="T126" s="136">
        <f>SUM(T127:T128)</f>
        <v>0</v>
      </c>
      <c r="AR126" s="129" t="s">
        <v>83</v>
      </c>
      <c r="AT126" s="137" t="s">
        <v>74</v>
      </c>
      <c r="AU126" s="137" t="s">
        <v>83</v>
      </c>
      <c r="AY126" s="129" t="s">
        <v>135</v>
      </c>
      <c r="BK126" s="138">
        <f>SUM(BK127:BK128)</f>
        <v>0</v>
      </c>
    </row>
    <row r="127" spans="1:65" s="2" customFormat="1" ht="14.45" customHeight="1">
      <c r="A127" s="29"/>
      <c r="B127" s="141"/>
      <c r="C127" s="142" t="s">
        <v>83</v>
      </c>
      <c r="D127" s="142" t="s">
        <v>137</v>
      </c>
      <c r="E127" s="143" t="s">
        <v>744</v>
      </c>
      <c r="F127" s="144" t="s">
        <v>745</v>
      </c>
      <c r="G127" s="145" t="s">
        <v>140</v>
      </c>
      <c r="H127" s="146">
        <v>10</v>
      </c>
      <c r="I127" s="147"/>
      <c r="J127" s="146">
        <f>ROUND(I127*H127,3)</f>
        <v>0</v>
      </c>
      <c r="K127" s="148"/>
      <c r="L127" s="30"/>
      <c r="M127" s="149" t="s">
        <v>1</v>
      </c>
      <c r="N127" s="150" t="s">
        <v>41</v>
      </c>
      <c r="O127" s="55"/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141</v>
      </c>
      <c r="AT127" s="153" t="s">
        <v>137</v>
      </c>
      <c r="AU127" s="153" t="s">
        <v>142</v>
      </c>
      <c r="AY127" s="14" t="s">
        <v>135</v>
      </c>
      <c r="BE127" s="154">
        <f>IF(N127="základná",J127,0)</f>
        <v>0</v>
      </c>
      <c r="BF127" s="154">
        <f>IF(N127="znížená",J127,0)</f>
        <v>0</v>
      </c>
      <c r="BG127" s="154">
        <f>IF(N127="zákl. prenesená",J127,0)</f>
        <v>0</v>
      </c>
      <c r="BH127" s="154">
        <f>IF(N127="zníž. prenesená",J127,0)</f>
        <v>0</v>
      </c>
      <c r="BI127" s="154">
        <f>IF(N127="nulová",J127,0)</f>
        <v>0</v>
      </c>
      <c r="BJ127" s="14" t="s">
        <v>142</v>
      </c>
      <c r="BK127" s="155">
        <f>ROUND(I127*H127,3)</f>
        <v>0</v>
      </c>
      <c r="BL127" s="14" t="s">
        <v>141</v>
      </c>
      <c r="BM127" s="153" t="s">
        <v>142</v>
      </c>
    </row>
    <row r="128" spans="1:65" s="2" customFormat="1" ht="14.45" customHeight="1">
      <c r="A128" s="29"/>
      <c r="B128" s="141"/>
      <c r="C128" s="142" t="s">
        <v>142</v>
      </c>
      <c r="D128" s="142" t="s">
        <v>137</v>
      </c>
      <c r="E128" s="143" t="s">
        <v>748</v>
      </c>
      <c r="F128" s="144" t="s">
        <v>749</v>
      </c>
      <c r="G128" s="145" t="s">
        <v>213</v>
      </c>
      <c r="H128" s="146">
        <v>2</v>
      </c>
      <c r="I128" s="147"/>
      <c r="J128" s="146">
        <f>ROUND(I128*H128,3)</f>
        <v>0</v>
      </c>
      <c r="K128" s="148"/>
      <c r="L128" s="30"/>
      <c r="M128" s="149" t="s">
        <v>1</v>
      </c>
      <c r="N128" s="150" t="s">
        <v>41</v>
      </c>
      <c r="O128" s="55"/>
      <c r="P128" s="151">
        <f>O128*H128</f>
        <v>0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141</v>
      </c>
      <c r="AT128" s="153" t="s">
        <v>137</v>
      </c>
      <c r="AU128" s="153" t="s">
        <v>142</v>
      </c>
      <c r="AY128" s="14" t="s">
        <v>135</v>
      </c>
      <c r="BE128" s="154">
        <f>IF(N128="základná",J128,0)</f>
        <v>0</v>
      </c>
      <c r="BF128" s="154">
        <f>IF(N128="znížená",J128,0)</f>
        <v>0</v>
      </c>
      <c r="BG128" s="154">
        <f>IF(N128="zákl. prenesená",J128,0)</f>
        <v>0</v>
      </c>
      <c r="BH128" s="154">
        <f>IF(N128="zníž. prenesená",J128,0)</f>
        <v>0</v>
      </c>
      <c r="BI128" s="154">
        <f>IF(N128="nulová",J128,0)</f>
        <v>0</v>
      </c>
      <c r="BJ128" s="14" t="s">
        <v>142</v>
      </c>
      <c r="BK128" s="155">
        <f>ROUND(I128*H128,3)</f>
        <v>0</v>
      </c>
      <c r="BL128" s="14" t="s">
        <v>141</v>
      </c>
      <c r="BM128" s="153" t="s">
        <v>141</v>
      </c>
    </row>
    <row r="129" spans="1:65" s="12" customFormat="1" ht="22.9" customHeight="1">
      <c r="B129" s="128"/>
      <c r="D129" s="129" t="s">
        <v>74</v>
      </c>
      <c r="E129" s="139" t="s">
        <v>734</v>
      </c>
      <c r="F129" s="139" t="s">
        <v>847</v>
      </c>
      <c r="I129" s="131"/>
      <c r="J129" s="140">
        <f>BK129</f>
        <v>0</v>
      </c>
      <c r="L129" s="128"/>
      <c r="M129" s="133"/>
      <c r="N129" s="134"/>
      <c r="O129" s="134"/>
      <c r="P129" s="135">
        <f>P130</f>
        <v>0</v>
      </c>
      <c r="Q129" s="134"/>
      <c r="R129" s="135">
        <f>R130</f>
        <v>0</v>
      </c>
      <c r="S129" s="134"/>
      <c r="T129" s="136">
        <f>T130</f>
        <v>0</v>
      </c>
      <c r="AR129" s="129" t="s">
        <v>83</v>
      </c>
      <c r="AT129" s="137" t="s">
        <v>74</v>
      </c>
      <c r="AU129" s="137" t="s">
        <v>83</v>
      </c>
      <c r="AY129" s="129" t="s">
        <v>135</v>
      </c>
      <c r="BK129" s="138">
        <f>BK130</f>
        <v>0</v>
      </c>
    </row>
    <row r="130" spans="1:65" s="2" customFormat="1" ht="14.45" customHeight="1">
      <c r="A130" s="29"/>
      <c r="B130" s="141"/>
      <c r="C130" s="142" t="s">
        <v>148</v>
      </c>
      <c r="D130" s="142" t="s">
        <v>137</v>
      </c>
      <c r="E130" s="143" t="s">
        <v>848</v>
      </c>
      <c r="F130" s="144" t="s">
        <v>849</v>
      </c>
      <c r="G130" s="145" t="s">
        <v>140</v>
      </c>
      <c r="H130" s="146">
        <v>10</v>
      </c>
      <c r="I130" s="147"/>
      <c r="J130" s="146">
        <f>ROUND(I130*H130,3)</f>
        <v>0</v>
      </c>
      <c r="K130" s="148"/>
      <c r="L130" s="30"/>
      <c r="M130" s="149" t="s">
        <v>1</v>
      </c>
      <c r="N130" s="150" t="s">
        <v>41</v>
      </c>
      <c r="O130" s="55"/>
      <c r="P130" s="151">
        <f>O130*H130</f>
        <v>0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141</v>
      </c>
      <c r="AT130" s="153" t="s">
        <v>137</v>
      </c>
      <c r="AU130" s="153" t="s">
        <v>142</v>
      </c>
      <c r="AY130" s="14" t="s">
        <v>135</v>
      </c>
      <c r="BE130" s="154">
        <f>IF(N130="základná",J130,0)</f>
        <v>0</v>
      </c>
      <c r="BF130" s="154">
        <f>IF(N130="znížená",J130,0)</f>
        <v>0</v>
      </c>
      <c r="BG130" s="154">
        <f>IF(N130="zákl. prenesená",J130,0)</f>
        <v>0</v>
      </c>
      <c r="BH130" s="154">
        <f>IF(N130="zníž. prenesená",J130,0)</f>
        <v>0</v>
      </c>
      <c r="BI130" s="154">
        <f>IF(N130="nulová",J130,0)</f>
        <v>0</v>
      </c>
      <c r="BJ130" s="14" t="s">
        <v>142</v>
      </c>
      <c r="BK130" s="155">
        <f>ROUND(I130*H130,3)</f>
        <v>0</v>
      </c>
      <c r="BL130" s="14" t="s">
        <v>141</v>
      </c>
      <c r="BM130" s="153" t="s">
        <v>159</v>
      </c>
    </row>
    <row r="131" spans="1:65" s="12" customFormat="1" ht="22.9" customHeight="1">
      <c r="B131" s="128"/>
      <c r="D131" s="129" t="s">
        <v>74</v>
      </c>
      <c r="E131" s="139" t="s">
        <v>750</v>
      </c>
      <c r="F131" s="139" t="s">
        <v>761</v>
      </c>
      <c r="I131" s="131"/>
      <c r="J131" s="140">
        <f>BK131</f>
        <v>0</v>
      </c>
      <c r="L131" s="128"/>
      <c r="M131" s="133"/>
      <c r="N131" s="134"/>
      <c r="O131" s="134"/>
      <c r="P131" s="135">
        <f>SUM(P132:P134)</f>
        <v>0</v>
      </c>
      <c r="Q131" s="134"/>
      <c r="R131" s="135">
        <f>SUM(R132:R134)</f>
        <v>0</v>
      </c>
      <c r="S131" s="134"/>
      <c r="T131" s="136">
        <f>SUM(T132:T134)</f>
        <v>0</v>
      </c>
      <c r="AR131" s="129" t="s">
        <v>83</v>
      </c>
      <c r="AT131" s="137" t="s">
        <v>74</v>
      </c>
      <c r="AU131" s="137" t="s">
        <v>83</v>
      </c>
      <c r="AY131" s="129" t="s">
        <v>135</v>
      </c>
      <c r="BK131" s="138">
        <f>SUM(BK132:BK134)</f>
        <v>0</v>
      </c>
    </row>
    <row r="132" spans="1:65" s="2" customFormat="1" ht="14.45" customHeight="1">
      <c r="A132" s="29"/>
      <c r="B132" s="141"/>
      <c r="C132" s="142" t="s">
        <v>141</v>
      </c>
      <c r="D132" s="142" t="s">
        <v>137</v>
      </c>
      <c r="E132" s="143" t="s">
        <v>850</v>
      </c>
      <c r="F132" s="144" t="s">
        <v>765</v>
      </c>
      <c r="G132" s="145" t="s">
        <v>140</v>
      </c>
      <c r="H132" s="146">
        <v>5</v>
      </c>
      <c r="I132" s="147"/>
      <c r="J132" s="146">
        <f>ROUND(I132*H132,3)</f>
        <v>0</v>
      </c>
      <c r="K132" s="148"/>
      <c r="L132" s="30"/>
      <c r="M132" s="149" t="s">
        <v>1</v>
      </c>
      <c r="N132" s="150" t="s">
        <v>41</v>
      </c>
      <c r="O132" s="55"/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141</v>
      </c>
      <c r="AT132" s="153" t="s">
        <v>137</v>
      </c>
      <c r="AU132" s="153" t="s">
        <v>142</v>
      </c>
      <c r="AY132" s="14" t="s">
        <v>135</v>
      </c>
      <c r="BE132" s="154">
        <f>IF(N132="základná",J132,0)</f>
        <v>0</v>
      </c>
      <c r="BF132" s="154">
        <f>IF(N132="znížená",J132,0)</f>
        <v>0</v>
      </c>
      <c r="BG132" s="154">
        <f>IF(N132="zákl. prenesená",J132,0)</f>
        <v>0</v>
      </c>
      <c r="BH132" s="154">
        <f>IF(N132="zníž. prenesená",J132,0)</f>
        <v>0</v>
      </c>
      <c r="BI132" s="154">
        <f>IF(N132="nulová",J132,0)</f>
        <v>0</v>
      </c>
      <c r="BJ132" s="14" t="s">
        <v>142</v>
      </c>
      <c r="BK132" s="155">
        <f>ROUND(I132*H132,3)</f>
        <v>0</v>
      </c>
      <c r="BL132" s="14" t="s">
        <v>141</v>
      </c>
      <c r="BM132" s="153" t="s">
        <v>167</v>
      </c>
    </row>
    <row r="133" spans="1:65" s="2" customFormat="1" ht="24.2" customHeight="1">
      <c r="A133" s="29"/>
      <c r="B133" s="141"/>
      <c r="C133" s="142" t="s">
        <v>155</v>
      </c>
      <c r="D133" s="142" t="s">
        <v>137</v>
      </c>
      <c r="E133" s="143" t="s">
        <v>851</v>
      </c>
      <c r="F133" s="144" t="s">
        <v>767</v>
      </c>
      <c r="G133" s="145" t="s">
        <v>213</v>
      </c>
      <c r="H133" s="146">
        <v>1</v>
      </c>
      <c r="I133" s="147"/>
      <c r="J133" s="146">
        <f>ROUND(I133*H133,3)</f>
        <v>0</v>
      </c>
      <c r="K133" s="148"/>
      <c r="L133" s="30"/>
      <c r="M133" s="149" t="s">
        <v>1</v>
      </c>
      <c r="N133" s="150" t="s">
        <v>41</v>
      </c>
      <c r="O133" s="55"/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141</v>
      </c>
      <c r="AT133" s="153" t="s">
        <v>137</v>
      </c>
      <c r="AU133" s="153" t="s">
        <v>142</v>
      </c>
      <c r="AY133" s="14" t="s">
        <v>135</v>
      </c>
      <c r="BE133" s="154">
        <f>IF(N133="základná",J133,0)</f>
        <v>0</v>
      </c>
      <c r="BF133" s="154">
        <f>IF(N133="znížená",J133,0)</f>
        <v>0</v>
      </c>
      <c r="BG133" s="154">
        <f>IF(N133="zákl. prenesená",J133,0)</f>
        <v>0</v>
      </c>
      <c r="BH133" s="154">
        <f>IF(N133="zníž. prenesená",J133,0)</f>
        <v>0</v>
      </c>
      <c r="BI133" s="154">
        <f>IF(N133="nulová",J133,0)</f>
        <v>0</v>
      </c>
      <c r="BJ133" s="14" t="s">
        <v>142</v>
      </c>
      <c r="BK133" s="155">
        <f>ROUND(I133*H133,3)</f>
        <v>0</v>
      </c>
      <c r="BL133" s="14" t="s">
        <v>141</v>
      </c>
      <c r="BM133" s="153" t="s">
        <v>175</v>
      </c>
    </row>
    <row r="134" spans="1:65" s="2" customFormat="1" ht="14.45" customHeight="1">
      <c r="A134" s="29"/>
      <c r="B134" s="141"/>
      <c r="C134" s="142" t="s">
        <v>159</v>
      </c>
      <c r="D134" s="142" t="s">
        <v>137</v>
      </c>
      <c r="E134" s="143" t="s">
        <v>852</v>
      </c>
      <c r="F134" s="144" t="s">
        <v>771</v>
      </c>
      <c r="G134" s="145" t="s">
        <v>213</v>
      </c>
      <c r="H134" s="146">
        <v>2</v>
      </c>
      <c r="I134" s="147"/>
      <c r="J134" s="146">
        <f>ROUND(I134*H134,3)</f>
        <v>0</v>
      </c>
      <c r="K134" s="148"/>
      <c r="L134" s="30"/>
      <c r="M134" s="149" t="s">
        <v>1</v>
      </c>
      <c r="N134" s="150" t="s">
        <v>41</v>
      </c>
      <c r="O134" s="55"/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141</v>
      </c>
      <c r="AT134" s="153" t="s">
        <v>137</v>
      </c>
      <c r="AU134" s="153" t="s">
        <v>142</v>
      </c>
      <c r="AY134" s="14" t="s">
        <v>135</v>
      </c>
      <c r="BE134" s="154">
        <f>IF(N134="základná",J134,0)</f>
        <v>0</v>
      </c>
      <c r="BF134" s="154">
        <f>IF(N134="znížená",J134,0)</f>
        <v>0</v>
      </c>
      <c r="BG134" s="154">
        <f>IF(N134="zákl. prenesená",J134,0)</f>
        <v>0</v>
      </c>
      <c r="BH134" s="154">
        <f>IF(N134="zníž. prenesená",J134,0)</f>
        <v>0</v>
      </c>
      <c r="BI134" s="154">
        <f>IF(N134="nulová",J134,0)</f>
        <v>0</v>
      </c>
      <c r="BJ134" s="14" t="s">
        <v>142</v>
      </c>
      <c r="BK134" s="155">
        <f>ROUND(I134*H134,3)</f>
        <v>0</v>
      </c>
      <c r="BL134" s="14" t="s">
        <v>141</v>
      </c>
      <c r="BM134" s="153" t="s">
        <v>183</v>
      </c>
    </row>
    <row r="135" spans="1:65" s="12" customFormat="1" ht="22.9" customHeight="1">
      <c r="B135" s="128"/>
      <c r="D135" s="129" t="s">
        <v>74</v>
      </c>
      <c r="E135" s="139" t="s">
        <v>760</v>
      </c>
      <c r="F135" s="139" t="s">
        <v>778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SUM(P136:P139)</f>
        <v>0</v>
      </c>
      <c r="Q135" s="134"/>
      <c r="R135" s="135">
        <f>SUM(R136:R139)</f>
        <v>0</v>
      </c>
      <c r="S135" s="134"/>
      <c r="T135" s="136">
        <f>SUM(T136:T139)</f>
        <v>0</v>
      </c>
      <c r="AR135" s="129" t="s">
        <v>83</v>
      </c>
      <c r="AT135" s="137" t="s">
        <v>74</v>
      </c>
      <c r="AU135" s="137" t="s">
        <v>83</v>
      </c>
      <c r="AY135" s="129" t="s">
        <v>135</v>
      </c>
      <c r="BK135" s="138">
        <f>SUM(BK136:BK139)</f>
        <v>0</v>
      </c>
    </row>
    <row r="136" spans="1:65" s="2" customFormat="1" ht="14.45" customHeight="1">
      <c r="A136" s="29"/>
      <c r="B136" s="141"/>
      <c r="C136" s="142" t="s">
        <v>163</v>
      </c>
      <c r="D136" s="142" t="s">
        <v>137</v>
      </c>
      <c r="E136" s="143" t="s">
        <v>853</v>
      </c>
      <c r="F136" s="144" t="s">
        <v>854</v>
      </c>
      <c r="G136" s="145" t="s">
        <v>213</v>
      </c>
      <c r="H136" s="146">
        <v>1</v>
      </c>
      <c r="I136" s="147"/>
      <c r="J136" s="146">
        <f>ROUND(I136*H136,3)</f>
        <v>0</v>
      </c>
      <c r="K136" s="148"/>
      <c r="L136" s="30"/>
      <c r="M136" s="149" t="s">
        <v>1</v>
      </c>
      <c r="N136" s="150" t="s">
        <v>41</v>
      </c>
      <c r="O136" s="55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141</v>
      </c>
      <c r="AT136" s="153" t="s">
        <v>137</v>
      </c>
      <c r="AU136" s="153" t="s">
        <v>142</v>
      </c>
      <c r="AY136" s="14" t="s">
        <v>135</v>
      </c>
      <c r="BE136" s="154">
        <f>IF(N136="základná",J136,0)</f>
        <v>0</v>
      </c>
      <c r="BF136" s="154">
        <f>IF(N136="znížená",J136,0)</f>
        <v>0</v>
      </c>
      <c r="BG136" s="154">
        <f>IF(N136="zákl. prenesená",J136,0)</f>
        <v>0</v>
      </c>
      <c r="BH136" s="154">
        <f>IF(N136="zníž. prenesená",J136,0)</f>
        <v>0</v>
      </c>
      <c r="BI136" s="154">
        <f>IF(N136="nulová",J136,0)</f>
        <v>0</v>
      </c>
      <c r="BJ136" s="14" t="s">
        <v>142</v>
      </c>
      <c r="BK136" s="155">
        <f>ROUND(I136*H136,3)</f>
        <v>0</v>
      </c>
      <c r="BL136" s="14" t="s">
        <v>141</v>
      </c>
      <c r="BM136" s="153" t="s">
        <v>192</v>
      </c>
    </row>
    <row r="137" spans="1:65" s="2" customFormat="1" ht="14.45" customHeight="1">
      <c r="A137" s="29"/>
      <c r="B137" s="141"/>
      <c r="C137" s="142" t="s">
        <v>167</v>
      </c>
      <c r="D137" s="142" t="s">
        <v>137</v>
      </c>
      <c r="E137" s="143" t="s">
        <v>855</v>
      </c>
      <c r="F137" s="144" t="s">
        <v>856</v>
      </c>
      <c r="G137" s="145" t="s">
        <v>213</v>
      </c>
      <c r="H137" s="146">
        <v>1</v>
      </c>
      <c r="I137" s="147"/>
      <c r="J137" s="146">
        <f>ROUND(I137*H137,3)</f>
        <v>0</v>
      </c>
      <c r="K137" s="148"/>
      <c r="L137" s="30"/>
      <c r="M137" s="149" t="s">
        <v>1</v>
      </c>
      <c r="N137" s="150" t="s">
        <v>41</v>
      </c>
      <c r="O137" s="55"/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141</v>
      </c>
      <c r="AT137" s="153" t="s">
        <v>137</v>
      </c>
      <c r="AU137" s="153" t="s">
        <v>142</v>
      </c>
      <c r="AY137" s="14" t="s">
        <v>135</v>
      </c>
      <c r="BE137" s="154">
        <f>IF(N137="základná",J137,0)</f>
        <v>0</v>
      </c>
      <c r="BF137" s="154">
        <f>IF(N137="znížená",J137,0)</f>
        <v>0</v>
      </c>
      <c r="BG137" s="154">
        <f>IF(N137="zákl. prenesená",J137,0)</f>
        <v>0</v>
      </c>
      <c r="BH137" s="154">
        <f>IF(N137="zníž. prenesená",J137,0)</f>
        <v>0</v>
      </c>
      <c r="BI137" s="154">
        <f>IF(N137="nulová",J137,0)</f>
        <v>0</v>
      </c>
      <c r="BJ137" s="14" t="s">
        <v>142</v>
      </c>
      <c r="BK137" s="155">
        <f>ROUND(I137*H137,3)</f>
        <v>0</v>
      </c>
      <c r="BL137" s="14" t="s">
        <v>141</v>
      </c>
      <c r="BM137" s="153" t="s">
        <v>202</v>
      </c>
    </row>
    <row r="138" spans="1:65" s="2" customFormat="1" ht="14.45" customHeight="1">
      <c r="A138" s="29"/>
      <c r="B138" s="141"/>
      <c r="C138" s="142" t="s">
        <v>171</v>
      </c>
      <c r="D138" s="142" t="s">
        <v>137</v>
      </c>
      <c r="E138" s="143" t="s">
        <v>857</v>
      </c>
      <c r="F138" s="144" t="s">
        <v>788</v>
      </c>
      <c r="G138" s="145" t="s">
        <v>213</v>
      </c>
      <c r="H138" s="146">
        <v>1</v>
      </c>
      <c r="I138" s="147"/>
      <c r="J138" s="146">
        <f>ROUND(I138*H138,3)</f>
        <v>0</v>
      </c>
      <c r="K138" s="148"/>
      <c r="L138" s="30"/>
      <c r="M138" s="149" t="s">
        <v>1</v>
      </c>
      <c r="N138" s="150" t="s">
        <v>41</v>
      </c>
      <c r="O138" s="55"/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141</v>
      </c>
      <c r="AT138" s="153" t="s">
        <v>137</v>
      </c>
      <c r="AU138" s="153" t="s">
        <v>142</v>
      </c>
      <c r="AY138" s="14" t="s">
        <v>135</v>
      </c>
      <c r="BE138" s="154">
        <f>IF(N138="základná",J138,0)</f>
        <v>0</v>
      </c>
      <c r="BF138" s="154">
        <f>IF(N138="znížená",J138,0)</f>
        <v>0</v>
      </c>
      <c r="BG138" s="154">
        <f>IF(N138="zákl. prenesená",J138,0)</f>
        <v>0</v>
      </c>
      <c r="BH138" s="154">
        <f>IF(N138="zníž. prenesená",J138,0)</f>
        <v>0</v>
      </c>
      <c r="BI138" s="154">
        <f>IF(N138="nulová",J138,0)</f>
        <v>0</v>
      </c>
      <c r="BJ138" s="14" t="s">
        <v>142</v>
      </c>
      <c r="BK138" s="155">
        <f>ROUND(I138*H138,3)</f>
        <v>0</v>
      </c>
      <c r="BL138" s="14" t="s">
        <v>141</v>
      </c>
      <c r="BM138" s="153" t="s">
        <v>210</v>
      </c>
    </row>
    <row r="139" spans="1:65" s="2" customFormat="1" ht="14.45" customHeight="1">
      <c r="A139" s="29"/>
      <c r="B139" s="141"/>
      <c r="C139" s="142" t="s">
        <v>175</v>
      </c>
      <c r="D139" s="142" t="s">
        <v>137</v>
      </c>
      <c r="E139" s="143" t="s">
        <v>858</v>
      </c>
      <c r="F139" s="144" t="s">
        <v>776</v>
      </c>
      <c r="G139" s="145" t="s">
        <v>213</v>
      </c>
      <c r="H139" s="146">
        <v>1</v>
      </c>
      <c r="I139" s="147"/>
      <c r="J139" s="146">
        <f>ROUND(I139*H139,3)</f>
        <v>0</v>
      </c>
      <c r="K139" s="148"/>
      <c r="L139" s="30"/>
      <c r="M139" s="149" t="s">
        <v>1</v>
      </c>
      <c r="N139" s="150" t="s">
        <v>41</v>
      </c>
      <c r="O139" s="55"/>
      <c r="P139" s="151">
        <f>O139*H139</f>
        <v>0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141</v>
      </c>
      <c r="AT139" s="153" t="s">
        <v>137</v>
      </c>
      <c r="AU139" s="153" t="s">
        <v>142</v>
      </c>
      <c r="AY139" s="14" t="s">
        <v>135</v>
      </c>
      <c r="BE139" s="154">
        <f>IF(N139="základná",J139,0)</f>
        <v>0</v>
      </c>
      <c r="BF139" s="154">
        <f>IF(N139="znížená",J139,0)</f>
        <v>0</v>
      </c>
      <c r="BG139" s="154">
        <f>IF(N139="zákl. prenesená",J139,0)</f>
        <v>0</v>
      </c>
      <c r="BH139" s="154">
        <f>IF(N139="zníž. prenesená",J139,0)</f>
        <v>0</v>
      </c>
      <c r="BI139" s="154">
        <f>IF(N139="nulová",J139,0)</f>
        <v>0</v>
      </c>
      <c r="BJ139" s="14" t="s">
        <v>142</v>
      </c>
      <c r="BK139" s="155">
        <f>ROUND(I139*H139,3)</f>
        <v>0</v>
      </c>
      <c r="BL139" s="14" t="s">
        <v>141</v>
      </c>
      <c r="BM139" s="153" t="s">
        <v>7</v>
      </c>
    </row>
    <row r="140" spans="1:65" s="12" customFormat="1" ht="22.9" customHeight="1">
      <c r="B140" s="128"/>
      <c r="D140" s="129" t="s">
        <v>74</v>
      </c>
      <c r="E140" s="139" t="s">
        <v>777</v>
      </c>
      <c r="F140" s="139" t="s">
        <v>859</v>
      </c>
      <c r="I140" s="131"/>
      <c r="J140" s="140">
        <f>BK140</f>
        <v>0</v>
      </c>
      <c r="L140" s="128"/>
      <c r="M140" s="133"/>
      <c r="N140" s="134"/>
      <c r="O140" s="134"/>
      <c r="P140" s="135">
        <f>SUM(P141:P143)</f>
        <v>0</v>
      </c>
      <c r="Q140" s="134"/>
      <c r="R140" s="135">
        <f>SUM(R141:R143)</f>
        <v>0</v>
      </c>
      <c r="S140" s="134"/>
      <c r="T140" s="136">
        <f>SUM(T141:T143)</f>
        <v>0</v>
      </c>
      <c r="AR140" s="129" t="s">
        <v>83</v>
      </c>
      <c r="AT140" s="137" t="s">
        <v>74</v>
      </c>
      <c r="AU140" s="137" t="s">
        <v>83</v>
      </c>
      <c r="AY140" s="129" t="s">
        <v>135</v>
      </c>
      <c r="BK140" s="138">
        <f>SUM(BK141:BK143)</f>
        <v>0</v>
      </c>
    </row>
    <row r="141" spans="1:65" s="2" customFormat="1" ht="24.2" customHeight="1">
      <c r="A141" s="29"/>
      <c r="B141" s="141"/>
      <c r="C141" s="142" t="s">
        <v>179</v>
      </c>
      <c r="D141" s="142" t="s">
        <v>137</v>
      </c>
      <c r="E141" s="143" t="s">
        <v>860</v>
      </c>
      <c r="F141" s="144" t="s">
        <v>861</v>
      </c>
      <c r="G141" s="145" t="s">
        <v>213</v>
      </c>
      <c r="H141" s="146">
        <v>1</v>
      </c>
      <c r="I141" s="147"/>
      <c r="J141" s="146">
        <f>ROUND(I141*H141,3)</f>
        <v>0</v>
      </c>
      <c r="K141" s="148"/>
      <c r="L141" s="30"/>
      <c r="M141" s="149" t="s">
        <v>1</v>
      </c>
      <c r="N141" s="150" t="s">
        <v>41</v>
      </c>
      <c r="O141" s="55"/>
      <c r="P141" s="151">
        <f>O141*H141</f>
        <v>0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141</v>
      </c>
      <c r="AT141" s="153" t="s">
        <v>137</v>
      </c>
      <c r="AU141" s="153" t="s">
        <v>142</v>
      </c>
      <c r="AY141" s="14" t="s">
        <v>135</v>
      </c>
      <c r="BE141" s="154">
        <f>IF(N141="základná",J141,0)</f>
        <v>0</v>
      </c>
      <c r="BF141" s="154">
        <f>IF(N141="znížená",J141,0)</f>
        <v>0</v>
      </c>
      <c r="BG141" s="154">
        <f>IF(N141="zákl. prenesená",J141,0)</f>
        <v>0</v>
      </c>
      <c r="BH141" s="154">
        <f>IF(N141="zníž. prenesená",J141,0)</f>
        <v>0</v>
      </c>
      <c r="BI141" s="154">
        <f>IF(N141="nulová",J141,0)</f>
        <v>0</v>
      </c>
      <c r="BJ141" s="14" t="s">
        <v>142</v>
      </c>
      <c r="BK141" s="155">
        <f>ROUND(I141*H141,3)</f>
        <v>0</v>
      </c>
      <c r="BL141" s="14" t="s">
        <v>141</v>
      </c>
      <c r="BM141" s="153" t="s">
        <v>226</v>
      </c>
    </row>
    <row r="142" spans="1:65" s="2" customFormat="1" ht="14.45" customHeight="1">
      <c r="A142" s="29"/>
      <c r="B142" s="141"/>
      <c r="C142" s="142" t="s">
        <v>183</v>
      </c>
      <c r="D142" s="142" t="s">
        <v>137</v>
      </c>
      <c r="E142" s="143" t="s">
        <v>862</v>
      </c>
      <c r="F142" s="144" t="s">
        <v>863</v>
      </c>
      <c r="G142" s="145" t="s">
        <v>213</v>
      </c>
      <c r="H142" s="146">
        <v>3</v>
      </c>
      <c r="I142" s="147"/>
      <c r="J142" s="146">
        <f>ROUND(I142*H142,3)</f>
        <v>0</v>
      </c>
      <c r="K142" s="148"/>
      <c r="L142" s="30"/>
      <c r="M142" s="149" t="s">
        <v>1</v>
      </c>
      <c r="N142" s="150" t="s">
        <v>41</v>
      </c>
      <c r="O142" s="55"/>
      <c r="P142" s="151">
        <f>O142*H142</f>
        <v>0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141</v>
      </c>
      <c r="AT142" s="153" t="s">
        <v>137</v>
      </c>
      <c r="AU142" s="153" t="s">
        <v>142</v>
      </c>
      <c r="AY142" s="14" t="s">
        <v>135</v>
      </c>
      <c r="BE142" s="154">
        <f>IF(N142="základná",J142,0)</f>
        <v>0</v>
      </c>
      <c r="BF142" s="154">
        <f>IF(N142="znížená",J142,0)</f>
        <v>0</v>
      </c>
      <c r="BG142" s="154">
        <f>IF(N142="zákl. prenesená",J142,0)</f>
        <v>0</v>
      </c>
      <c r="BH142" s="154">
        <f>IF(N142="zníž. prenesená",J142,0)</f>
        <v>0</v>
      </c>
      <c r="BI142" s="154">
        <f>IF(N142="nulová",J142,0)</f>
        <v>0</v>
      </c>
      <c r="BJ142" s="14" t="s">
        <v>142</v>
      </c>
      <c r="BK142" s="155">
        <f>ROUND(I142*H142,3)</f>
        <v>0</v>
      </c>
      <c r="BL142" s="14" t="s">
        <v>141</v>
      </c>
      <c r="BM142" s="153" t="s">
        <v>234</v>
      </c>
    </row>
    <row r="143" spans="1:65" s="2" customFormat="1" ht="14.45" customHeight="1">
      <c r="A143" s="29"/>
      <c r="B143" s="141"/>
      <c r="C143" s="142" t="s">
        <v>187</v>
      </c>
      <c r="D143" s="142" t="s">
        <v>137</v>
      </c>
      <c r="E143" s="143" t="s">
        <v>858</v>
      </c>
      <c r="F143" s="144" t="s">
        <v>776</v>
      </c>
      <c r="G143" s="145" t="s">
        <v>213</v>
      </c>
      <c r="H143" s="146">
        <v>1</v>
      </c>
      <c r="I143" s="147"/>
      <c r="J143" s="146">
        <f>ROUND(I143*H143,3)</f>
        <v>0</v>
      </c>
      <c r="K143" s="148"/>
      <c r="L143" s="30"/>
      <c r="M143" s="149" t="s">
        <v>1</v>
      </c>
      <c r="N143" s="150" t="s">
        <v>41</v>
      </c>
      <c r="O143" s="55"/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141</v>
      </c>
      <c r="AT143" s="153" t="s">
        <v>137</v>
      </c>
      <c r="AU143" s="153" t="s">
        <v>142</v>
      </c>
      <c r="AY143" s="14" t="s">
        <v>135</v>
      </c>
      <c r="BE143" s="154">
        <f>IF(N143="základná",J143,0)</f>
        <v>0</v>
      </c>
      <c r="BF143" s="154">
        <f>IF(N143="znížená",J143,0)</f>
        <v>0</v>
      </c>
      <c r="BG143" s="154">
        <f>IF(N143="zákl. prenesená",J143,0)</f>
        <v>0</v>
      </c>
      <c r="BH143" s="154">
        <f>IF(N143="zníž. prenesená",J143,0)</f>
        <v>0</v>
      </c>
      <c r="BI143" s="154">
        <f>IF(N143="nulová",J143,0)</f>
        <v>0</v>
      </c>
      <c r="BJ143" s="14" t="s">
        <v>142</v>
      </c>
      <c r="BK143" s="155">
        <f>ROUND(I143*H143,3)</f>
        <v>0</v>
      </c>
      <c r="BL143" s="14" t="s">
        <v>141</v>
      </c>
      <c r="BM143" s="153" t="s">
        <v>242</v>
      </c>
    </row>
    <row r="144" spans="1:65" s="12" customFormat="1" ht="22.9" customHeight="1">
      <c r="B144" s="128"/>
      <c r="D144" s="129" t="s">
        <v>74</v>
      </c>
      <c r="E144" s="139" t="s">
        <v>797</v>
      </c>
      <c r="F144" s="139" t="s">
        <v>798</v>
      </c>
      <c r="I144" s="131"/>
      <c r="J144" s="140">
        <f>BK144</f>
        <v>0</v>
      </c>
      <c r="L144" s="128"/>
      <c r="M144" s="133"/>
      <c r="N144" s="134"/>
      <c r="O144" s="134"/>
      <c r="P144" s="135">
        <f>SUM(P145:P151)</f>
        <v>0</v>
      </c>
      <c r="Q144" s="134"/>
      <c r="R144" s="135">
        <f>SUM(R145:R151)</f>
        <v>0</v>
      </c>
      <c r="S144" s="134"/>
      <c r="T144" s="136">
        <f>SUM(T145:T151)</f>
        <v>0</v>
      </c>
      <c r="AR144" s="129" t="s">
        <v>83</v>
      </c>
      <c r="AT144" s="137" t="s">
        <v>74</v>
      </c>
      <c r="AU144" s="137" t="s">
        <v>83</v>
      </c>
      <c r="AY144" s="129" t="s">
        <v>135</v>
      </c>
      <c r="BK144" s="138">
        <f>SUM(BK145:BK151)</f>
        <v>0</v>
      </c>
    </row>
    <row r="145" spans="1:65" s="2" customFormat="1" ht="14.45" customHeight="1">
      <c r="A145" s="29"/>
      <c r="B145" s="141"/>
      <c r="C145" s="142" t="s">
        <v>192</v>
      </c>
      <c r="D145" s="142" t="s">
        <v>137</v>
      </c>
      <c r="E145" s="143" t="s">
        <v>864</v>
      </c>
      <c r="F145" s="144" t="s">
        <v>800</v>
      </c>
      <c r="G145" s="145" t="s">
        <v>801</v>
      </c>
      <c r="H145" s="146">
        <v>0.1</v>
      </c>
      <c r="I145" s="147"/>
      <c r="J145" s="146">
        <f t="shared" ref="J145:J151" si="0">ROUND(I145*H145,3)</f>
        <v>0</v>
      </c>
      <c r="K145" s="148"/>
      <c r="L145" s="30"/>
      <c r="M145" s="149" t="s">
        <v>1</v>
      </c>
      <c r="N145" s="150" t="s">
        <v>41</v>
      </c>
      <c r="O145" s="55"/>
      <c r="P145" s="151">
        <f t="shared" ref="P145:P151" si="1">O145*H145</f>
        <v>0</v>
      </c>
      <c r="Q145" s="151">
        <v>0</v>
      </c>
      <c r="R145" s="151">
        <f t="shared" ref="R145:R151" si="2">Q145*H145</f>
        <v>0</v>
      </c>
      <c r="S145" s="151">
        <v>0</v>
      </c>
      <c r="T145" s="152">
        <f t="shared" ref="T145:T151" si="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141</v>
      </c>
      <c r="AT145" s="153" t="s">
        <v>137</v>
      </c>
      <c r="AU145" s="153" t="s">
        <v>142</v>
      </c>
      <c r="AY145" s="14" t="s">
        <v>135</v>
      </c>
      <c r="BE145" s="154">
        <f t="shared" ref="BE145:BE151" si="4">IF(N145="základná",J145,0)</f>
        <v>0</v>
      </c>
      <c r="BF145" s="154">
        <f t="shared" ref="BF145:BF151" si="5">IF(N145="znížená",J145,0)</f>
        <v>0</v>
      </c>
      <c r="BG145" s="154">
        <f t="shared" ref="BG145:BG151" si="6">IF(N145="zákl. prenesená",J145,0)</f>
        <v>0</v>
      </c>
      <c r="BH145" s="154">
        <f t="shared" ref="BH145:BH151" si="7">IF(N145="zníž. prenesená",J145,0)</f>
        <v>0</v>
      </c>
      <c r="BI145" s="154">
        <f t="shared" ref="BI145:BI151" si="8">IF(N145="nulová",J145,0)</f>
        <v>0</v>
      </c>
      <c r="BJ145" s="14" t="s">
        <v>142</v>
      </c>
      <c r="BK145" s="155">
        <f t="shared" ref="BK145:BK151" si="9">ROUND(I145*H145,3)</f>
        <v>0</v>
      </c>
      <c r="BL145" s="14" t="s">
        <v>141</v>
      </c>
      <c r="BM145" s="153" t="s">
        <v>251</v>
      </c>
    </row>
    <row r="146" spans="1:65" s="2" customFormat="1" ht="24.2" customHeight="1">
      <c r="A146" s="29"/>
      <c r="B146" s="141"/>
      <c r="C146" s="142" t="s">
        <v>196</v>
      </c>
      <c r="D146" s="142" t="s">
        <v>137</v>
      </c>
      <c r="E146" s="143" t="s">
        <v>802</v>
      </c>
      <c r="F146" s="144" t="s">
        <v>803</v>
      </c>
      <c r="G146" s="145" t="s">
        <v>140</v>
      </c>
      <c r="H146" s="146">
        <v>1</v>
      </c>
      <c r="I146" s="147"/>
      <c r="J146" s="146">
        <f t="shared" si="0"/>
        <v>0</v>
      </c>
      <c r="K146" s="148"/>
      <c r="L146" s="30"/>
      <c r="M146" s="149" t="s">
        <v>1</v>
      </c>
      <c r="N146" s="150" t="s">
        <v>41</v>
      </c>
      <c r="O146" s="55"/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141</v>
      </c>
      <c r="AT146" s="153" t="s">
        <v>137</v>
      </c>
      <c r="AU146" s="153" t="s">
        <v>142</v>
      </c>
      <c r="AY146" s="14" t="s">
        <v>135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4" t="s">
        <v>142</v>
      </c>
      <c r="BK146" s="155">
        <f t="shared" si="9"/>
        <v>0</v>
      </c>
      <c r="BL146" s="14" t="s">
        <v>141</v>
      </c>
      <c r="BM146" s="153" t="s">
        <v>261</v>
      </c>
    </row>
    <row r="147" spans="1:65" s="2" customFormat="1" ht="24.2" customHeight="1">
      <c r="A147" s="29"/>
      <c r="B147" s="141"/>
      <c r="C147" s="142" t="s">
        <v>202</v>
      </c>
      <c r="D147" s="142" t="s">
        <v>137</v>
      </c>
      <c r="E147" s="143" t="s">
        <v>804</v>
      </c>
      <c r="F147" s="144" t="s">
        <v>805</v>
      </c>
      <c r="G147" s="145" t="s">
        <v>140</v>
      </c>
      <c r="H147" s="146">
        <v>1</v>
      </c>
      <c r="I147" s="147"/>
      <c r="J147" s="146">
        <f t="shared" si="0"/>
        <v>0</v>
      </c>
      <c r="K147" s="148"/>
      <c r="L147" s="30"/>
      <c r="M147" s="149" t="s">
        <v>1</v>
      </c>
      <c r="N147" s="150" t="s">
        <v>41</v>
      </c>
      <c r="O147" s="55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141</v>
      </c>
      <c r="AT147" s="153" t="s">
        <v>137</v>
      </c>
      <c r="AU147" s="153" t="s">
        <v>142</v>
      </c>
      <c r="AY147" s="14" t="s">
        <v>135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4" t="s">
        <v>142</v>
      </c>
      <c r="BK147" s="155">
        <f t="shared" si="9"/>
        <v>0</v>
      </c>
      <c r="BL147" s="14" t="s">
        <v>141</v>
      </c>
      <c r="BM147" s="153" t="s">
        <v>269</v>
      </c>
    </row>
    <row r="148" spans="1:65" s="2" customFormat="1" ht="14.45" customHeight="1">
      <c r="A148" s="29"/>
      <c r="B148" s="141"/>
      <c r="C148" s="142" t="s">
        <v>206</v>
      </c>
      <c r="D148" s="142" t="s">
        <v>137</v>
      </c>
      <c r="E148" s="143" t="s">
        <v>806</v>
      </c>
      <c r="F148" s="144" t="s">
        <v>807</v>
      </c>
      <c r="G148" s="145" t="s">
        <v>140</v>
      </c>
      <c r="H148" s="146">
        <v>1</v>
      </c>
      <c r="I148" s="147"/>
      <c r="J148" s="146">
        <f t="shared" si="0"/>
        <v>0</v>
      </c>
      <c r="K148" s="148"/>
      <c r="L148" s="30"/>
      <c r="M148" s="149" t="s">
        <v>1</v>
      </c>
      <c r="N148" s="150" t="s">
        <v>41</v>
      </c>
      <c r="O148" s="55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141</v>
      </c>
      <c r="AT148" s="153" t="s">
        <v>137</v>
      </c>
      <c r="AU148" s="153" t="s">
        <v>142</v>
      </c>
      <c r="AY148" s="14" t="s">
        <v>135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4" t="s">
        <v>142</v>
      </c>
      <c r="BK148" s="155">
        <f t="shared" si="9"/>
        <v>0</v>
      </c>
      <c r="BL148" s="14" t="s">
        <v>141</v>
      </c>
      <c r="BM148" s="153" t="s">
        <v>277</v>
      </c>
    </row>
    <row r="149" spans="1:65" s="2" customFormat="1" ht="24.2" customHeight="1">
      <c r="A149" s="29"/>
      <c r="B149" s="141"/>
      <c r="C149" s="142" t="s">
        <v>210</v>
      </c>
      <c r="D149" s="142" t="s">
        <v>137</v>
      </c>
      <c r="E149" s="143" t="s">
        <v>808</v>
      </c>
      <c r="F149" s="144" t="s">
        <v>809</v>
      </c>
      <c r="G149" s="145" t="s">
        <v>140</v>
      </c>
      <c r="H149" s="146">
        <v>1</v>
      </c>
      <c r="I149" s="147"/>
      <c r="J149" s="146">
        <f t="shared" si="0"/>
        <v>0</v>
      </c>
      <c r="K149" s="148"/>
      <c r="L149" s="30"/>
      <c r="M149" s="149" t="s">
        <v>1</v>
      </c>
      <c r="N149" s="150" t="s">
        <v>41</v>
      </c>
      <c r="O149" s="55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141</v>
      </c>
      <c r="AT149" s="153" t="s">
        <v>137</v>
      </c>
      <c r="AU149" s="153" t="s">
        <v>142</v>
      </c>
      <c r="AY149" s="14" t="s">
        <v>135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4" t="s">
        <v>142</v>
      </c>
      <c r="BK149" s="155">
        <f t="shared" si="9"/>
        <v>0</v>
      </c>
      <c r="BL149" s="14" t="s">
        <v>141</v>
      </c>
      <c r="BM149" s="153" t="s">
        <v>287</v>
      </c>
    </row>
    <row r="150" spans="1:65" s="2" customFormat="1" ht="14.45" customHeight="1">
      <c r="A150" s="29"/>
      <c r="B150" s="141"/>
      <c r="C150" s="142" t="s">
        <v>215</v>
      </c>
      <c r="D150" s="142" t="s">
        <v>137</v>
      </c>
      <c r="E150" s="143" t="s">
        <v>810</v>
      </c>
      <c r="F150" s="144" t="s">
        <v>811</v>
      </c>
      <c r="G150" s="145" t="s">
        <v>140</v>
      </c>
      <c r="H150" s="146">
        <v>1</v>
      </c>
      <c r="I150" s="147"/>
      <c r="J150" s="146">
        <f t="shared" si="0"/>
        <v>0</v>
      </c>
      <c r="K150" s="148"/>
      <c r="L150" s="30"/>
      <c r="M150" s="149" t="s">
        <v>1</v>
      </c>
      <c r="N150" s="150" t="s">
        <v>41</v>
      </c>
      <c r="O150" s="55"/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141</v>
      </c>
      <c r="AT150" s="153" t="s">
        <v>137</v>
      </c>
      <c r="AU150" s="153" t="s">
        <v>142</v>
      </c>
      <c r="AY150" s="14" t="s">
        <v>135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4" t="s">
        <v>142</v>
      </c>
      <c r="BK150" s="155">
        <f t="shared" si="9"/>
        <v>0</v>
      </c>
      <c r="BL150" s="14" t="s">
        <v>141</v>
      </c>
      <c r="BM150" s="153" t="s">
        <v>296</v>
      </c>
    </row>
    <row r="151" spans="1:65" s="2" customFormat="1" ht="24.2" customHeight="1">
      <c r="A151" s="29"/>
      <c r="B151" s="141"/>
      <c r="C151" s="142" t="s">
        <v>7</v>
      </c>
      <c r="D151" s="142" t="s">
        <v>137</v>
      </c>
      <c r="E151" s="143" t="s">
        <v>865</v>
      </c>
      <c r="F151" s="144" t="s">
        <v>815</v>
      </c>
      <c r="G151" s="145" t="s">
        <v>199</v>
      </c>
      <c r="H151" s="146">
        <v>0.5</v>
      </c>
      <c r="I151" s="147"/>
      <c r="J151" s="146">
        <f t="shared" si="0"/>
        <v>0</v>
      </c>
      <c r="K151" s="148"/>
      <c r="L151" s="30"/>
      <c r="M151" s="149" t="s">
        <v>1</v>
      </c>
      <c r="N151" s="150" t="s">
        <v>41</v>
      </c>
      <c r="O151" s="55"/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141</v>
      </c>
      <c r="AT151" s="153" t="s">
        <v>137</v>
      </c>
      <c r="AU151" s="153" t="s">
        <v>142</v>
      </c>
      <c r="AY151" s="14" t="s">
        <v>135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4" t="s">
        <v>142</v>
      </c>
      <c r="BK151" s="155">
        <f t="shared" si="9"/>
        <v>0</v>
      </c>
      <c r="BL151" s="14" t="s">
        <v>141</v>
      </c>
      <c r="BM151" s="153" t="s">
        <v>304</v>
      </c>
    </row>
    <row r="152" spans="1:65" s="12" customFormat="1" ht="22.9" customHeight="1">
      <c r="B152" s="128"/>
      <c r="D152" s="129" t="s">
        <v>74</v>
      </c>
      <c r="E152" s="139" t="s">
        <v>816</v>
      </c>
      <c r="F152" s="139" t="s">
        <v>627</v>
      </c>
      <c r="I152" s="131"/>
      <c r="J152" s="140">
        <f>BK152</f>
        <v>0</v>
      </c>
      <c r="L152" s="128"/>
      <c r="M152" s="133"/>
      <c r="N152" s="134"/>
      <c r="O152" s="134"/>
      <c r="P152" s="135">
        <f>SUM(P153:P156)</f>
        <v>0</v>
      </c>
      <c r="Q152" s="134"/>
      <c r="R152" s="135">
        <f>SUM(R153:R156)</f>
        <v>0</v>
      </c>
      <c r="S152" s="134"/>
      <c r="T152" s="136">
        <f>SUM(T153:T156)</f>
        <v>0</v>
      </c>
      <c r="AR152" s="129" t="s">
        <v>83</v>
      </c>
      <c r="AT152" s="137" t="s">
        <v>74</v>
      </c>
      <c r="AU152" s="137" t="s">
        <v>83</v>
      </c>
      <c r="AY152" s="129" t="s">
        <v>135</v>
      </c>
      <c r="BK152" s="138">
        <f>SUM(BK153:BK156)</f>
        <v>0</v>
      </c>
    </row>
    <row r="153" spans="1:65" s="2" customFormat="1" ht="14.45" customHeight="1">
      <c r="A153" s="29"/>
      <c r="B153" s="141"/>
      <c r="C153" s="142" t="s">
        <v>222</v>
      </c>
      <c r="D153" s="142" t="s">
        <v>137</v>
      </c>
      <c r="E153" s="143" t="s">
        <v>866</v>
      </c>
      <c r="F153" s="144" t="s">
        <v>826</v>
      </c>
      <c r="G153" s="145" t="s">
        <v>687</v>
      </c>
      <c r="H153" s="146">
        <v>2</v>
      </c>
      <c r="I153" s="147"/>
      <c r="J153" s="146">
        <f>ROUND(I153*H153,3)</f>
        <v>0</v>
      </c>
      <c r="K153" s="148"/>
      <c r="L153" s="30"/>
      <c r="M153" s="149" t="s">
        <v>1</v>
      </c>
      <c r="N153" s="150" t="s">
        <v>41</v>
      </c>
      <c r="O153" s="55"/>
      <c r="P153" s="151">
        <f>O153*H153</f>
        <v>0</v>
      </c>
      <c r="Q153" s="151">
        <v>0</v>
      </c>
      <c r="R153" s="151">
        <f>Q153*H153</f>
        <v>0</v>
      </c>
      <c r="S153" s="151">
        <v>0</v>
      </c>
      <c r="T153" s="152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141</v>
      </c>
      <c r="AT153" s="153" t="s">
        <v>137</v>
      </c>
      <c r="AU153" s="153" t="s">
        <v>142</v>
      </c>
      <c r="AY153" s="14" t="s">
        <v>135</v>
      </c>
      <c r="BE153" s="154">
        <f>IF(N153="základná",J153,0)</f>
        <v>0</v>
      </c>
      <c r="BF153" s="154">
        <f>IF(N153="znížená",J153,0)</f>
        <v>0</v>
      </c>
      <c r="BG153" s="154">
        <f>IF(N153="zákl. prenesená",J153,0)</f>
        <v>0</v>
      </c>
      <c r="BH153" s="154">
        <f>IF(N153="zníž. prenesená",J153,0)</f>
        <v>0</v>
      </c>
      <c r="BI153" s="154">
        <f>IF(N153="nulová",J153,0)</f>
        <v>0</v>
      </c>
      <c r="BJ153" s="14" t="s">
        <v>142</v>
      </c>
      <c r="BK153" s="155">
        <f>ROUND(I153*H153,3)</f>
        <v>0</v>
      </c>
      <c r="BL153" s="14" t="s">
        <v>141</v>
      </c>
      <c r="BM153" s="153" t="s">
        <v>312</v>
      </c>
    </row>
    <row r="154" spans="1:65" s="2" customFormat="1" ht="14.45" customHeight="1">
      <c r="A154" s="29"/>
      <c r="B154" s="141"/>
      <c r="C154" s="142" t="s">
        <v>226</v>
      </c>
      <c r="D154" s="142" t="s">
        <v>137</v>
      </c>
      <c r="E154" s="143" t="s">
        <v>867</v>
      </c>
      <c r="F154" s="144" t="s">
        <v>832</v>
      </c>
      <c r="G154" s="145" t="s">
        <v>687</v>
      </c>
      <c r="H154" s="146">
        <v>4</v>
      </c>
      <c r="I154" s="147"/>
      <c r="J154" s="146">
        <f>ROUND(I154*H154,3)</f>
        <v>0</v>
      </c>
      <c r="K154" s="148"/>
      <c r="L154" s="30"/>
      <c r="M154" s="149" t="s">
        <v>1</v>
      </c>
      <c r="N154" s="150" t="s">
        <v>41</v>
      </c>
      <c r="O154" s="55"/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141</v>
      </c>
      <c r="AT154" s="153" t="s">
        <v>137</v>
      </c>
      <c r="AU154" s="153" t="s">
        <v>142</v>
      </c>
      <c r="AY154" s="14" t="s">
        <v>135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4" t="s">
        <v>142</v>
      </c>
      <c r="BK154" s="155">
        <f>ROUND(I154*H154,3)</f>
        <v>0</v>
      </c>
      <c r="BL154" s="14" t="s">
        <v>141</v>
      </c>
      <c r="BM154" s="153" t="s">
        <v>320</v>
      </c>
    </row>
    <row r="155" spans="1:65" s="2" customFormat="1" ht="14.45" customHeight="1">
      <c r="A155" s="29"/>
      <c r="B155" s="141"/>
      <c r="C155" s="142" t="s">
        <v>230</v>
      </c>
      <c r="D155" s="142" t="s">
        <v>137</v>
      </c>
      <c r="E155" s="143" t="s">
        <v>868</v>
      </c>
      <c r="F155" s="144" t="s">
        <v>834</v>
      </c>
      <c r="G155" s="145" t="s">
        <v>687</v>
      </c>
      <c r="H155" s="146">
        <v>12</v>
      </c>
      <c r="I155" s="147"/>
      <c r="J155" s="146">
        <f>ROUND(I155*H155,3)</f>
        <v>0</v>
      </c>
      <c r="K155" s="148"/>
      <c r="L155" s="30"/>
      <c r="M155" s="149" t="s">
        <v>1</v>
      </c>
      <c r="N155" s="150" t="s">
        <v>41</v>
      </c>
      <c r="O155" s="55"/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141</v>
      </c>
      <c r="AT155" s="153" t="s">
        <v>137</v>
      </c>
      <c r="AU155" s="153" t="s">
        <v>142</v>
      </c>
      <c r="AY155" s="14" t="s">
        <v>135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4" t="s">
        <v>142</v>
      </c>
      <c r="BK155" s="155">
        <f>ROUND(I155*H155,3)</f>
        <v>0</v>
      </c>
      <c r="BL155" s="14" t="s">
        <v>141</v>
      </c>
      <c r="BM155" s="153" t="s">
        <v>328</v>
      </c>
    </row>
    <row r="156" spans="1:65" s="2" customFormat="1" ht="14.45" customHeight="1">
      <c r="A156" s="29"/>
      <c r="B156" s="141"/>
      <c r="C156" s="142" t="s">
        <v>234</v>
      </c>
      <c r="D156" s="142" t="s">
        <v>137</v>
      </c>
      <c r="E156" s="143" t="s">
        <v>869</v>
      </c>
      <c r="F156" s="144" t="s">
        <v>837</v>
      </c>
      <c r="G156" s="145" t="s">
        <v>687</v>
      </c>
      <c r="H156" s="146">
        <v>12</v>
      </c>
      <c r="I156" s="147"/>
      <c r="J156" s="146">
        <f>ROUND(I156*H156,3)</f>
        <v>0</v>
      </c>
      <c r="K156" s="148"/>
      <c r="L156" s="30"/>
      <c r="M156" s="166" t="s">
        <v>1</v>
      </c>
      <c r="N156" s="167" t="s">
        <v>41</v>
      </c>
      <c r="O156" s="168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141</v>
      </c>
      <c r="AT156" s="153" t="s">
        <v>137</v>
      </c>
      <c r="AU156" s="153" t="s">
        <v>142</v>
      </c>
      <c r="AY156" s="14" t="s">
        <v>135</v>
      </c>
      <c r="BE156" s="154">
        <f>IF(N156="základná",J156,0)</f>
        <v>0</v>
      </c>
      <c r="BF156" s="154">
        <f>IF(N156="znížená",J156,0)</f>
        <v>0</v>
      </c>
      <c r="BG156" s="154">
        <f>IF(N156="zákl. prenesená",J156,0)</f>
        <v>0</v>
      </c>
      <c r="BH156" s="154">
        <f>IF(N156="zníž. prenesená",J156,0)</f>
        <v>0</v>
      </c>
      <c r="BI156" s="154">
        <f>IF(N156="nulová",J156,0)</f>
        <v>0</v>
      </c>
      <c r="BJ156" s="14" t="s">
        <v>142</v>
      </c>
      <c r="BK156" s="155">
        <f>ROUND(I156*H156,3)</f>
        <v>0</v>
      </c>
      <c r="BL156" s="14" t="s">
        <v>141</v>
      </c>
      <c r="BM156" s="153" t="s">
        <v>338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23:K156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6"/>
  <sheetViews>
    <sheetView showGridLines="0" tabSelected="1" topLeftCell="A134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100</v>
      </c>
      <c r="L4" s="17"/>
      <c r="M4" s="90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12" t="str">
        <f>'Rekapitulácia stavby'!K6</f>
        <v>Revitalizácia športového areálu Slávia - futbal.ihrisko z umelou trávou č.6</v>
      </c>
      <c r="F7" s="213"/>
      <c r="G7" s="213"/>
      <c r="H7" s="213"/>
      <c r="L7" s="17"/>
    </row>
    <row r="8" spans="1:46" s="2" customFormat="1" ht="12" customHeight="1">
      <c r="A8" s="29"/>
      <c r="B8" s="30"/>
      <c r="C8" s="29"/>
      <c r="D8" s="24" t="s">
        <v>101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2" t="s">
        <v>870</v>
      </c>
      <c r="F9" s="211"/>
      <c r="G9" s="211"/>
      <c r="H9" s="21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 t="str">
        <f>'Rekapitulácia stavby'!AN8</f>
        <v>12. 8. 2020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4" t="str">
        <f>'Rekapitulácia stavby'!E14</f>
        <v>Vyplň údaj</v>
      </c>
      <c r="F18" s="184"/>
      <c r="G18" s="184"/>
      <c r="H18" s="184"/>
      <c r="I18" s="24" t="s">
        <v>25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24" t="s">
        <v>25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39</v>
      </c>
      <c r="E33" s="24" t="s">
        <v>40</v>
      </c>
      <c r="F33" s="96">
        <f>ROUND((SUM(BE122:BE155)),  2)</f>
        <v>0</v>
      </c>
      <c r="G33" s="29"/>
      <c r="H33" s="29"/>
      <c r="I33" s="97">
        <v>0.2</v>
      </c>
      <c r="J33" s="96">
        <f>ROUND(((SUM(BE122:BE155))*I33),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6">
        <f>ROUND((SUM(BF122:BF155)),  2)</f>
        <v>0</v>
      </c>
      <c r="G34" s="29"/>
      <c r="H34" s="29"/>
      <c r="I34" s="97">
        <v>0.2</v>
      </c>
      <c r="J34" s="96">
        <f>ROUND(((SUM(BF122:BF155))*I34),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6">
        <f>ROUND((SUM(BG122:BG155)),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6">
        <f>ROUND((SUM(BH122:BH155)),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6">
        <f>ROUND((SUM(BI122:BI155)),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2" t="str">
        <f>E7</f>
        <v>Revitalizácia športového areálu Slávia - futbal.ihrisko z umelou trávou č.6</v>
      </c>
      <c r="F85" s="213"/>
      <c r="G85" s="213"/>
      <c r="H85" s="21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2" t="str">
        <f>E9</f>
        <v>TO 01 - Ochladzovanie umelej plochy</v>
      </c>
      <c r="F87" s="211"/>
      <c r="G87" s="211"/>
      <c r="H87" s="21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Trnava</v>
      </c>
      <c r="G89" s="29"/>
      <c r="H89" s="29"/>
      <c r="I89" s="24" t="s">
        <v>20</v>
      </c>
      <c r="J89" s="52" t="str">
        <f>IF(J12="","",J12)</f>
        <v>12. 8. 2020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4" t="s">
        <v>22</v>
      </c>
      <c r="D91" s="29"/>
      <c r="E91" s="29"/>
      <c r="F91" s="22" t="str">
        <f>E15</f>
        <v>Mesto Trnava, Trhová 3, 917 71 Trnava</v>
      </c>
      <c r="G91" s="29"/>
      <c r="H91" s="29"/>
      <c r="I91" s="24" t="s">
        <v>28</v>
      </c>
      <c r="J91" s="27" t="str">
        <f>E21</f>
        <v>Ing. Dušan Krupala, 1443*A*1 Pozemné stavby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Ing.Igor Janečka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104</v>
      </c>
      <c r="D94" s="98"/>
      <c r="E94" s="98"/>
      <c r="F94" s="98"/>
      <c r="G94" s="98"/>
      <c r="H94" s="98"/>
      <c r="I94" s="98"/>
      <c r="J94" s="107" t="s">
        <v>105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106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107</v>
      </c>
    </row>
    <row r="97" spans="1:31" s="9" customFormat="1" ht="24.95" customHeight="1">
      <c r="B97" s="109"/>
      <c r="D97" s="110" t="s">
        <v>871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customHeight="1">
      <c r="B98" s="113"/>
      <c r="D98" s="114" t="s">
        <v>872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customHeight="1">
      <c r="B99" s="113"/>
      <c r="D99" s="114" t="s">
        <v>872</v>
      </c>
      <c r="E99" s="115"/>
      <c r="F99" s="115"/>
      <c r="G99" s="115"/>
      <c r="H99" s="115"/>
      <c r="I99" s="115"/>
      <c r="J99" s="116">
        <f>J129</f>
        <v>0</v>
      </c>
      <c r="L99" s="113"/>
    </row>
    <row r="100" spans="1:31" s="10" customFormat="1" ht="19.899999999999999" customHeight="1">
      <c r="B100" s="113"/>
      <c r="D100" s="114" t="s">
        <v>872</v>
      </c>
      <c r="E100" s="115"/>
      <c r="F100" s="115"/>
      <c r="G100" s="115"/>
      <c r="H100" s="115"/>
      <c r="I100" s="115"/>
      <c r="J100" s="116">
        <f>J136</f>
        <v>0</v>
      </c>
      <c r="L100" s="113"/>
    </row>
    <row r="101" spans="1:31" s="10" customFormat="1" ht="19.899999999999999" customHeight="1">
      <c r="B101" s="113"/>
      <c r="D101" s="114" t="s">
        <v>872</v>
      </c>
      <c r="E101" s="115"/>
      <c r="F101" s="115"/>
      <c r="G101" s="115"/>
      <c r="H101" s="115"/>
      <c r="I101" s="115"/>
      <c r="J101" s="116">
        <f>J148</f>
        <v>0</v>
      </c>
      <c r="L101" s="113"/>
    </row>
    <row r="102" spans="1:31" s="10" customFormat="1" ht="19.899999999999999" customHeight="1">
      <c r="B102" s="113"/>
      <c r="D102" s="114" t="s">
        <v>872</v>
      </c>
      <c r="E102" s="115"/>
      <c r="F102" s="115"/>
      <c r="G102" s="115"/>
      <c r="H102" s="115"/>
      <c r="I102" s="115"/>
      <c r="J102" s="116">
        <f>J152</f>
        <v>0</v>
      </c>
      <c r="L102" s="113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121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2" t="str">
        <f>E7</f>
        <v>Revitalizácia športového areálu Slávia - futbal.ihrisko z umelou trávou č.6</v>
      </c>
      <c r="F112" s="213"/>
      <c r="G112" s="213"/>
      <c r="H112" s="21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101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2" t="str">
        <f>E9</f>
        <v>TO 01 - Ochladzovanie umelej plochy</v>
      </c>
      <c r="F114" s="211"/>
      <c r="G114" s="211"/>
      <c r="H114" s="211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Trnava</v>
      </c>
      <c r="G116" s="29"/>
      <c r="H116" s="29"/>
      <c r="I116" s="24" t="s">
        <v>20</v>
      </c>
      <c r="J116" s="52" t="str">
        <f>IF(J12="","",J12)</f>
        <v>12. 8. 2020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15" customHeight="1">
      <c r="A118" s="29"/>
      <c r="B118" s="30"/>
      <c r="C118" s="24" t="s">
        <v>22</v>
      </c>
      <c r="D118" s="29"/>
      <c r="E118" s="29"/>
      <c r="F118" s="22" t="str">
        <f>E15</f>
        <v>Mesto Trnava, Trhová 3, 917 71 Trnava</v>
      </c>
      <c r="G118" s="29"/>
      <c r="H118" s="29"/>
      <c r="I118" s="24" t="s">
        <v>28</v>
      </c>
      <c r="J118" s="27" t="str">
        <f>E21</f>
        <v>Ing. Dušan Krupala, 1443*A*1 Pozemné stavby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32</v>
      </c>
      <c r="J119" s="27" t="str">
        <f>E24</f>
        <v>Ing.Igor Janečka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18"/>
      <c r="C121" s="119" t="s">
        <v>122</v>
      </c>
      <c r="D121" s="120" t="s">
        <v>60</v>
      </c>
      <c r="E121" s="120" t="s">
        <v>56</v>
      </c>
      <c r="F121" s="120" t="s">
        <v>57</v>
      </c>
      <c r="G121" s="120" t="s">
        <v>123</v>
      </c>
      <c r="H121" s="120" t="s">
        <v>124</v>
      </c>
      <c r="I121" s="120" t="s">
        <v>125</v>
      </c>
      <c r="J121" s="121" t="s">
        <v>105</v>
      </c>
      <c r="K121" s="122" t="s">
        <v>126</v>
      </c>
      <c r="L121" s="123"/>
      <c r="M121" s="59" t="s">
        <v>1</v>
      </c>
      <c r="N121" s="60" t="s">
        <v>39</v>
      </c>
      <c r="O121" s="60" t="s">
        <v>127</v>
      </c>
      <c r="P121" s="60" t="s">
        <v>128</v>
      </c>
      <c r="Q121" s="60" t="s">
        <v>129</v>
      </c>
      <c r="R121" s="60" t="s">
        <v>130</v>
      </c>
      <c r="S121" s="60" t="s">
        <v>131</v>
      </c>
      <c r="T121" s="61" t="s">
        <v>132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30"/>
      <c r="C122" s="66" t="s">
        <v>106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</f>
        <v>0</v>
      </c>
      <c r="Q122" s="63"/>
      <c r="R122" s="125">
        <f>R123</f>
        <v>0</v>
      </c>
      <c r="S122" s="63"/>
      <c r="T122" s="126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74</v>
      </c>
      <c r="AU122" s="14" t="s">
        <v>107</v>
      </c>
      <c r="BK122" s="127">
        <f>BK123</f>
        <v>0</v>
      </c>
    </row>
    <row r="123" spans="1:65" s="12" customFormat="1" ht="25.9" customHeight="1">
      <c r="B123" s="128"/>
      <c r="D123" s="129" t="s">
        <v>74</v>
      </c>
      <c r="E123" s="130" t="s">
        <v>732</v>
      </c>
      <c r="F123" s="130" t="s">
        <v>1</v>
      </c>
      <c r="I123" s="131"/>
      <c r="J123" s="132">
        <f>BK123</f>
        <v>0</v>
      </c>
      <c r="L123" s="128"/>
      <c r="M123" s="133"/>
      <c r="N123" s="134"/>
      <c r="O123" s="134"/>
      <c r="P123" s="135">
        <f>P124+P129+P136+P148+P152</f>
        <v>0</v>
      </c>
      <c r="Q123" s="134"/>
      <c r="R123" s="135">
        <f>R124+R129+R136+R148+R152</f>
        <v>0</v>
      </c>
      <c r="S123" s="134"/>
      <c r="T123" s="136">
        <f>T124+T129+T136+T148+T152</f>
        <v>0</v>
      </c>
      <c r="AR123" s="129" t="s">
        <v>83</v>
      </c>
      <c r="AT123" s="137" t="s">
        <v>74</v>
      </c>
      <c r="AU123" s="137" t="s">
        <v>75</v>
      </c>
      <c r="AY123" s="129" t="s">
        <v>135</v>
      </c>
      <c r="BK123" s="138">
        <f>BK124+BK129+BK136+BK148+BK152</f>
        <v>0</v>
      </c>
    </row>
    <row r="124" spans="1:65" s="12" customFormat="1" ht="22.9" customHeight="1">
      <c r="B124" s="128"/>
      <c r="D124" s="129" t="s">
        <v>74</v>
      </c>
      <c r="E124" s="139" t="s">
        <v>732</v>
      </c>
      <c r="F124" s="139" t="s">
        <v>1</v>
      </c>
      <c r="I124" s="131"/>
      <c r="J124" s="140">
        <f>BK124</f>
        <v>0</v>
      </c>
      <c r="L124" s="128"/>
      <c r="M124" s="133"/>
      <c r="N124" s="134"/>
      <c r="O124" s="134"/>
      <c r="P124" s="135">
        <f>SUM(P125:P128)</f>
        <v>0</v>
      </c>
      <c r="Q124" s="134"/>
      <c r="R124" s="135">
        <f>SUM(R125:R128)</f>
        <v>0</v>
      </c>
      <c r="S124" s="134"/>
      <c r="T124" s="136">
        <f>SUM(T125:T128)</f>
        <v>0</v>
      </c>
      <c r="AR124" s="129" t="s">
        <v>83</v>
      </c>
      <c r="AT124" s="137" t="s">
        <v>74</v>
      </c>
      <c r="AU124" s="137" t="s">
        <v>83</v>
      </c>
      <c r="AY124" s="129" t="s">
        <v>135</v>
      </c>
      <c r="BK124" s="138">
        <f>SUM(BK125:BK128)</f>
        <v>0</v>
      </c>
    </row>
    <row r="125" spans="1:65" s="2" customFormat="1" ht="14.45" customHeight="1">
      <c r="A125" s="29"/>
      <c r="B125" s="141"/>
      <c r="C125" s="142" t="s">
        <v>83</v>
      </c>
      <c r="D125" s="142" t="s">
        <v>137</v>
      </c>
      <c r="E125" s="143" t="s">
        <v>873</v>
      </c>
      <c r="F125" s="144" t="s">
        <v>874</v>
      </c>
      <c r="G125" s="145" t="s">
        <v>146</v>
      </c>
      <c r="H125" s="146">
        <v>43.26</v>
      </c>
      <c r="I125" s="147"/>
      <c r="J125" s="146">
        <f>ROUND(I125*H125,3)</f>
        <v>0</v>
      </c>
      <c r="K125" s="148"/>
      <c r="L125" s="30"/>
      <c r="M125" s="149" t="s">
        <v>1</v>
      </c>
      <c r="N125" s="150" t="s">
        <v>41</v>
      </c>
      <c r="O125" s="55"/>
      <c r="P125" s="151">
        <f>O125*H125</f>
        <v>0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141</v>
      </c>
      <c r="AT125" s="153" t="s">
        <v>137</v>
      </c>
      <c r="AU125" s="153" t="s">
        <v>142</v>
      </c>
      <c r="AY125" s="14" t="s">
        <v>135</v>
      </c>
      <c r="BE125" s="154">
        <f>IF(N125="základná",J125,0)</f>
        <v>0</v>
      </c>
      <c r="BF125" s="154">
        <f>IF(N125="znížená",J125,0)</f>
        <v>0</v>
      </c>
      <c r="BG125" s="154">
        <f>IF(N125="zákl. prenesená",J125,0)</f>
        <v>0</v>
      </c>
      <c r="BH125" s="154">
        <f>IF(N125="zníž. prenesená",J125,0)</f>
        <v>0</v>
      </c>
      <c r="BI125" s="154">
        <f>IF(N125="nulová",J125,0)</f>
        <v>0</v>
      </c>
      <c r="BJ125" s="14" t="s">
        <v>142</v>
      </c>
      <c r="BK125" s="155">
        <f>ROUND(I125*H125,3)</f>
        <v>0</v>
      </c>
      <c r="BL125" s="14" t="s">
        <v>141</v>
      </c>
      <c r="BM125" s="153" t="s">
        <v>142</v>
      </c>
    </row>
    <row r="126" spans="1:65" s="2" customFormat="1" ht="14.45" customHeight="1">
      <c r="A126" s="29"/>
      <c r="B126" s="141"/>
      <c r="C126" s="142" t="s">
        <v>142</v>
      </c>
      <c r="D126" s="142" t="s">
        <v>137</v>
      </c>
      <c r="E126" s="143" t="s">
        <v>875</v>
      </c>
      <c r="F126" s="144" t="s">
        <v>876</v>
      </c>
      <c r="G126" s="145" t="s">
        <v>146</v>
      </c>
      <c r="H126" s="146">
        <v>1.2</v>
      </c>
      <c r="I126" s="147"/>
      <c r="J126" s="146">
        <f>ROUND(I126*H126,3)</f>
        <v>0</v>
      </c>
      <c r="K126" s="148"/>
      <c r="L126" s="30"/>
      <c r="M126" s="149" t="s">
        <v>1</v>
      </c>
      <c r="N126" s="150" t="s">
        <v>41</v>
      </c>
      <c r="O126" s="55"/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141</v>
      </c>
      <c r="AT126" s="153" t="s">
        <v>137</v>
      </c>
      <c r="AU126" s="153" t="s">
        <v>142</v>
      </c>
      <c r="AY126" s="14" t="s">
        <v>135</v>
      </c>
      <c r="BE126" s="154">
        <f>IF(N126="základná",J126,0)</f>
        <v>0</v>
      </c>
      <c r="BF126" s="154">
        <f>IF(N126="znížená",J126,0)</f>
        <v>0</v>
      </c>
      <c r="BG126" s="154">
        <f>IF(N126="zákl. prenesená",J126,0)</f>
        <v>0</v>
      </c>
      <c r="BH126" s="154">
        <f>IF(N126="zníž. prenesená",J126,0)</f>
        <v>0</v>
      </c>
      <c r="BI126" s="154">
        <f>IF(N126="nulová",J126,0)</f>
        <v>0</v>
      </c>
      <c r="BJ126" s="14" t="s">
        <v>142</v>
      </c>
      <c r="BK126" s="155">
        <f>ROUND(I126*H126,3)</f>
        <v>0</v>
      </c>
      <c r="BL126" s="14" t="s">
        <v>141</v>
      </c>
      <c r="BM126" s="153" t="s">
        <v>141</v>
      </c>
    </row>
    <row r="127" spans="1:65" s="2" customFormat="1" ht="14.45" customHeight="1">
      <c r="A127" s="29"/>
      <c r="B127" s="141"/>
      <c r="C127" s="142" t="s">
        <v>148</v>
      </c>
      <c r="D127" s="142" t="s">
        <v>137</v>
      </c>
      <c r="E127" s="143" t="s">
        <v>877</v>
      </c>
      <c r="F127" s="144" t="s">
        <v>878</v>
      </c>
      <c r="G127" s="145" t="s">
        <v>146</v>
      </c>
      <c r="H127" s="146">
        <v>44.46</v>
      </c>
      <c r="I127" s="147"/>
      <c r="J127" s="146">
        <f>ROUND(I127*H127,3)</f>
        <v>0</v>
      </c>
      <c r="K127" s="148"/>
      <c r="L127" s="30"/>
      <c r="M127" s="149" t="s">
        <v>1</v>
      </c>
      <c r="N127" s="150" t="s">
        <v>41</v>
      </c>
      <c r="O127" s="55"/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141</v>
      </c>
      <c r="AT127" s="153" t="s">
        <v>137</v>
      </c>
      <c r="AU127" s="153" t="s">
        <v>142</v>
      </c>
      <c r="AY127" s="14" t="s">
        <v>135</v>
      </c>
      <c r="BE127" s="154">
        <f>IF(N127="základná",J127,0)</f>
        <v>0</v>
      </c>
      <c r="BF127" s="154">
        <f>IF(N127="znížená",J127,0)</f>
        <v>0</v>
      </c>
      <c r="BG127" s="154">
        <f>IF(N127="zákl. prenesená",J127,0)</f>
        <v>0</v>
      </c>
      <c r="BH127" s="154">
        <f>IF(N127="zníž. prenesená",J127,0)</f>
        <v>0</v>
      </c>
      <c r="BI127" s="154">
        <f>IF(N127="nulová",J127,0)</f>
        <v>0</v>
      </c>
      <c r="BJ127" s="14" t="s">
        <v>142</v>
      </c>
      <c r="BK127" s="155">
        <f>ROUND(I127*H127,3)</f>
        <v>0</v>
      </c>
      <c r="BL127" s="14" t="s">
        <v>141</v>
      </c>
      <c r="BM127" s="153" t="s">
        <v>159</v>
      </c>
    </row>
    <row r="128" spans="1:65" s="2" customFormat="1" ht="14.45" customHeight="1">
      <c r="A128" s="29"/>
      <c r="B128" s="141"/>
      <c r="C128" s="142" t="s">
        <v>141</v>
      </c>
      <c r="D128" s="142" t="s">
        <v>137</v>
      </c>
      <c r="E128" s="143" t="s">
        <v>879</v>
      </c>
      <c r="F128" s="144" t="s">
        <v>880</v>
      </c>
      <c r="G128" s="145" t="s">
        <v>140</v>
      </c>
      <c r="H128" s="146">
        <v>432</v>
      </c>
      <c r="I128" s="147"/>
      <c r="J128" s="146">
        <f>ROUND(I128*H128,3)</f>
        <v>0</v>
      </c>
      <c r="K128" s="148"/>
      <c r="L128" s="30"/>
      <c r="M128" s="149" t="s">
        <v>1</v>
      </c>
      <c r="N128" s="150" t="s">
        <v>41</v>
      </c>
      <c r="O128" s="55"/>
      <c r="P128" s="151">
        <f>O128*H128</f>
        <v>0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141</v>
      </c>
      <c r="AT128" s="153" t="s">
        <v>137</v>
      </c>
      <c r="AU128" s="153" t="s">
        <v>142</v>
      </c>
      <c r="AY128" s="14" t="s">
        <v>135</v>
      </c>
      <c r="BE128" s="154">
        <f>IF(N128="základná",J128,0)</f>
        <v>0</v>
      </c>
      <c r="BF128" s="154">
        <f>IF(N128="znížená",J128,0)</f>
        <v>0</v>
      </c>
      <c r="BG128" s="154">
        <f>IF(N128="zákl. prenesená",J128,0)</f>
        <v>0</v>
      </c>
      <c r="BH128" s="154">
        <f>IF(N128="zníž. prenesená",J128,0)</f>
        <v>0</v>
      </c>
      <c r="BI128" s="154">
        <f>IF(N128="nulová",J128,0)</f>
        <v>0</v>
      </c>
      <c r="BJ128" s="14" t="s">
        <v>142</v>
      </c>
      <c r="BK128" s="155">
        <f>ROUND(I128*H128,3)</f>
        <v>0</v>
      </c>
      <c r="BL128" s="14" t="s">
        <v>141</v>
      </c>
      <c r="BM128" s="153" t="s">
        <v>167</v>
      </c>
    </row>
    <row r="129" spans="1:65" s="12" customFormat="1" ht="22.9" customHeight="1">
      <c r="B129" s="128"/>
      <c r="D129" s="129" t="s">
        <v>74</v>
      </c>
      <c r="E129" s="139" t="s">
        <v>732</v>
      </c>
      <c r="F129" s="139" t="s">
        <v>1</v>
      </c>
      <c r="I129" s="131"/>
      <c r="J129" s="140">
        <f>BK129</f>
        <v>0</v>
      </c>
      <c r="L129" s="128"/>
      <c r="M129" s="133"/>
      <c r="N129" s="134"/>
      <c r="O129" s="134"/>
      <c r="P129" s="135">
        <f>SUM(P130:P135)</f>
        <v>0</v>
      </c>
      <c r="Q129" s="134"/>
      <c r="R129" s="135">
        <f>SUM(R130:R135)</f>
        <v>0</v>
      </c>
      <c r="S129" s="134"/>
      <c r="T129" s="136">
        <f>SUM(T130:T135)</f>
        <v>0</v>
      </c>
      <c r="AR129" s="129" t="s">
        <v>83</v>
      </c>
      <c r="AT129" s="137" t="s">
        <v>74</v>
      </c>
      <c r="AU129" s="137" t="s">
        <v>83</v>
      </c>
      <c r="AY129" s="129" t="s">
        <v>135</v>
      </c>
      <c r="BK129" s="138">
        <f>SUM(BK130:BK135)</f>
        <v>0</v>
      </c>
    </row>
    <row r="130" spans="1:65" s="2" customFormat="1" ht="14.45" customHeight="1">
      <c r="A130" s="29"/>
      <c r="B130" s="141"/>
      <c r="C130" s="142" t="s">
        <v>155</v>
      </c>
      <c r="D130" s="142" t="s">
        <v>137</v>
      </c>
      <c r="E130" s="143" t="s">
        <v>881</v>
      </c>
      <c r="F130" s="144" t="s">
        <v>882</v>
      </c>
      <c r="G130" s="145" t="s">
        <v>140</v>
      </c>
      <c r="H130" s="146">
        <v>12</v>
      </c>
      <c r="I130" s="147"/>
      <c r="J130" s="146">
        <f t="shared" ref="J130:J135" si="0">ROUND(I130*H130,3)</f>
        <v>0</v>
      </c>
      <c r="K130" s="148"/>
      <c r="L130" s="30"/>
      <c r="M130" s="149" t="s">
        <v>1</v>
      </c>
      <c r="N130" s="150" t="s">
        <v>41</v>
      </c>
      <c r="O130" s="55"/>
      <c r="P130" s="151">
        <f t="shared" ref="P130:P135" si="1">O130*H130</f>
        <v>0</v>
      </c>
      <c r="Q130" s="151">
        <v>0</v>
      </c>
      <c r="R130" s="151">
        <f t="shared" ref="R130:R135" si="2">Q130*H130</f>
        <v>0</v>
      </c>
      <c r="S130" s="151">
        <v>0</v>
      </c>
      <c r="T130" s="152">
        <f t="shared" ref="T130:T135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141</v>
      </c>
      <c r="AT130" s="153" t="s">
        <v>137</v>
      </c>
      <c r="AU130" s="153" t="s">
        <v>142</v>
      </c>
      <c r="AY130" s="14" t="s">
        <v>135</v>
      </c>
      <c r="BE130" s="154">
        <f t="shared" ref="BE130:BE135" si="4">IF(N130="základná",J130,0)</f>
        <v>0</v>
      </c>
      <c r="BF130" s="154">
        <f t="shared" ref="BF130:BF135" si="5">IF(N130="znížená",J130,0)</f>
        <v>0</v>
      </c>
      <c r="BG130" s="154">
        <f t="shared" ref="BG130:BG135" si="6">IF(N130="zákl. prenesená",J130,0)</f>
        <v>0</v>
      </c>
      <c r="BH130" s="154">
        <f t="shared" ref="BH130:BH135" si="7">IF(N130="zníž. prenesená",J130,0)</f>
        <v>0</v>
      </c>
      <c r="BI130" s="154">
        <f t="shared" ref="BI130:BI135" si="8">IF(N130="nulová",J130,0)</f>
        <v>0</v>
      </c>
      <c r="BJ130" s="14" t="s">
        <v>142</v>
      </c>
      <c r="BK130" s="155">
        <f t="shared" ref="BK130:BK135" si="9">ROUND(I130*H130,3)</f>
        <v>0</v>
      </c>
      <c r="BL130" s="14" t="s">
        <v>141</v>
      </c>
      <c r="BM130" s="153" t="s">
        <v>175</v>
      </c>
    </row>
    <row r="131" spans="1:65" s="2" customFormat="1" ht="14.45" customHeight="1">
      <c r="A131" s="29"/>
      <c r="B131" s="141"/>
      <c r="C131" s="142" t="s">
        <v>159</v>
      </c>
      <c r="D131" s="142" t="s">
        <v>137</v>
      </c>
      <c r="E131" s="143" t="s">
        <v>883</v>
      </c>
      <c r="F131" s="144" t="s">
        <v>884</v>
      </c>
      <c r="G131" s="145" t="s">
        <v>140</v>
      </c>
      <c r="H131" s="146">
        <v>400</v>
      </c>
      <c r="I131" s="147"/>
      <c r="J131" s="146">
        <f t="shared" si="0"/>
        <v>0</v>
      </c>
      <c r="K131" s="148"/>
      <c r="L131" s="30"/>
      <c r="M131" s="149" t="s">
        <v>1</v>
      </c>
      <c r="N131" s="150" t="s">
        <v>41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141</v>
      </c>
      <c r="AT131" s="153" t="s">
        <v>137</v>
      </c>
      <c r="AU131" s="153" t="s">
        <v>142</v>
      </c>
      <c r="AY131" s="14" t="s">
        <v>135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142</v>
      </c>
      <c r="BK131" s="155">
        <f t="shared" si="9"/>
        <v>0</v>
      </c>
      <c r="BL131" s="14" t="s">
        <v>141</v>
      </c>
      <c r="BM131" s="153" t="s">
        <v>183</v>
      </c>
    </row>
    <row r="132" spans="1:65" s="2" customFormat="1" ht="14.45" customHeight="1">
      <c r="A132" s="29"/>
      <c r="B132" s="141"/>
      <c r="C132" s="142" t="s">
        <v>163</v>
      </c>
      <c r="D132" s="142" t="s">
        <v>137</v>
      </c>
      <c r="E132" s="143" t="s">
        <v>885</v>
      </c>
      <c r="F132" s="144" t="s">
        <v>886</v>
      </c>
      <c r="G132" s="145" t="s">
        <v>140</v>
      </c>
      <c r="H132" s="146">
        <v>18</v>
      </c>
      <c r="I132" s="147"/>
      <c r="J132" s="146">
        <f t="shared" si="0"/>
        <v>0</v>
      </c>
      <c r="K132" s="148"/>
      <c r="L132" s="30"/>
      <c r="M132" s="149" t="s">
        <v>1</v>
      </c>
      <c r="N132" s="150" t="s">
        <v>41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141</v>
      </c>
      <c r="AT132" s="153" t="s">
        <v>137</v>
      </c>
      <c r="AU132" s="153" t="s">
        <v>142</v>
      </c>
      <c r="AY132" s="14" t="s">
        <v>135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142</v>
      </c>
      <c r="BK132" s="155">
        <f t="shared" si="9"/>
        <v>0</v>
      </c>
      <c r="BL132" s="14" t="s">
        <v>141</v>
      </c>
      <c r="BM132" s="153" t="s">
        <v>192</v>
      </c>
    </row>
    <row r="133" spans="1:65" s="2" customFormat="1" ht="24.2" customHeight="1">
      <c r="A133" s="29"/>
      <c r="B133" s="141"/>
      <c r="C133" s="142" t="s">
        <v>167</v>
      </c>
      <c r="D133" s="142" t="s">
        <v>137</v>
      </c>
      <c r="E133" s="143" t="s">
        <v>887</v>
      </c>
      <c r="F133" s="144" t="s">
        <v>888</v>
      </c>
      <c r="G133" s="145" t="s">
        <v>889</v>
      </c>
      <c r="H133" s="146">
        <v>1</v>
      </c>
      <c r="I133" s="147"/>
      <c r="J133" s="146">
        <f t="shared" si="0"/>
        <v>0</v>
      </c>
      <c r="K133" s="148"/>
      <c r="L133" s="30"/>
      <c r="M133" s="149" t="s">
        <v>1</v>
      </c>
      <c r="N133" s="150" t="s">
        <v>41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141</v>
      </c>
      <c r="AT133" s="153" t="s">
        <v>137</v>
      </c>
      <c r="AU133" s="153" t="s">
        <v>142</v>
      </c>
      <c r="AY133" s="14" t="s">
        <v>135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142</v>
      </c>
      <c r="BK133" s="155">
        <f t="shared" si="9"/>
        <v>0</v>
      </c>
      <c r="BL133" s="14" t="s">
        <v>141</v>
      </c>
      <c r="BM133" s="153" t="s">
        <v>202</v>
      </c>
    </row>
    <row r="134" spans="1:65" s="2" customFormat="1" ht="14.45" customHeight="1">
      <c r="A134" s="29"/>
      <c r="B134" s="141"/>
      <c r="C134" s="142" t="s">
        <v>171</v>
      </c>
      <c r="D134" s="142" t="s">
        <v>137</v>
      </c>
      <c r="E134" s="143" t="s">
        <v>890</v>
      </c>
      <c r="F134" s="144" t="s">
        <v>891</v>
      </c>
      <c r="G134" s="145" t="s">
        <v>140</v>
      </c>
      <c r="H134" s="146">
        <v>125</v>
      </c>
      <c r="I134" s="147"/>
      <c r="J134" s="146">
        <f t="shared" si="0"/>
        <v>0</v>
      </c>
      <c r="K134" s="148"/>
      <c r="L134" s="30"/>
      <c r="M134" s="149" t="s">
        <v>1</v>
      </c>
      <c r="N134" s="150" t="s">
        <v>41</v>
      </c>
      <c r="O134" s="55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141</v>
      </c>
      <c r="AT134" s="153" t="s">
        <v>137</v>
      </c>
      <c r="AU134" s="153" t="s">
        <v>142</v>
      </c>
      <c r="AY134" s="14" t="s">
        <v>135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142</v>
      </c>
      <c r="BK134" s="155">
        <f t="shared" si="9"/>
        <v>0</v>
      </c>
      <c r="BL134" s="14" t="s">
        <v>141</v>
      </c>
      <c r="BM134" s="153" t="s">
        <v>210</v>
      </c>
    </row>
    <row r="135" spans="1:65" s="2" customFormat="1" ht="14.45" customHeight="1">
      <c r="A135" s="29"/>
      <c r="B135" s="141"/>
      <c r="C135" s="142" t="s">
        <v>175</v>
      </c>
      <c r="D135" s="142" t="s">
        <v>137</v>
      </c>
      <c r="E135" s="143" t="s">
        <v>892</v>
      </c>
      <c r="F135" s="144" t="s">
        <v>893</v>
      </c>
      <c r="G135" s="145" t="s">
        <v>140</v>
      </c>
      <c r="H135" s="146">
        <v>800</v>
      </c>
      <c r="I135" s="147"/>
      <c r="J135" s="146">
        <f t="shared" si="0"/>
        <v>0</v>
      </c>
      <c r="K135" s="148"/>
      <c r="L135" s="30"/>
      <c r="M135" s="149" t="s">
        <v>1</v>
      </c>
      <c r="N135" s="150" t="s">
        <v>41</v>
      </c>
      <c r="O135" s="55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141</v>
      </c>
      <c r="AT135" s="153" t="s">
        <v>137</v>
      </c>
      <c r="AU135" s="153" t="s">
        <v>142</v>
      </c>
      <c r="AY135" s="14" t="s">
        <v>135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4" t="s">
        <v>142</v>
      </c>
      <c r="BK135" s="155">
        <f t="shared" si="9"/>
        <v>0</v>
      </c>
      <c r="BL135" s="14" t="s">
        <v>141</v>
      </c>
      <c r="BM135" s="153" t="s">
        <v>7</v>
      </c>
    </row>
    <row r="136" spans="1:65" s="12" customFormat="1" ht="22.9" customHeight="1">
      <c r="B136" s="128"/>
      <c r="D136" s="129" t="s">
        <v>74</v>
      </c>
      <c r="E136" s="139" t="s">
        <v>732</v>
      </c>
      <c r="F136" s="139" t="s">
        <v>1</v>
      </c>
      <c r="I136" s="131"/>
      <c r="J136" s="140">
        <f>BK136</f>
        <v>0</v>
      </c>
      <c r="L136" s="128"/>
      <c r="M136" s="133"/>
      <c r="N136" s="134"/>
      <c r="O136" s="134"/>
      <c r="P136" s="135">
        <f>SUM(P137:P147)</f>
        <v>0</v>
      </c>
      <c r="Q136" s="134"/>
      <c r="R136" s="135">
        <f>SUM(R137:R147)</f>
        <v>0</v>
      </c>
      <c r="S136" s="134"/>
      <c r="T136" s="136">
        <f>SUM(T137:T147)</f>
        <v>0</v>
      </c>
      <c r="AR136" s="129" t="s">
        <v>83</v>
      </c>
      <c r="AT136" s="137" t="s">
        <v>74</v>
      </c>
      <c r="AU136" s="137" t="s">
        <v>83</v>
      </c>
      <c r="AY136" s="129" t="s">
        <v>135</v>
      </c>
      <c r="BK136" s="138">
        <f>SUM(BK137:BK147)</f>
        <v>0</v>
      </c>
    </row>
    <row r="137" spans="1:65" s="2" customFormat="1" ht="24.2" customHeight="1">
      <c r="A137" s="29"/>
      <c r="B137" s="141"/>
      <c r="C137" s="142" t="s">
        <v>179</v>
      </c>
      <c r="D137" s="142" t="s">
        <v>137</v>
      </c>
      <c r="E137" s="143" t="s">
        <v>894</v>
      </c>
      <c r="F137" s="144" t="s">
        <v>895</v>
      </c>
      <c r="G137" s="145" t="s">
        <v>213</v>
      </c>
      <c r="H137" s="146">
        <v>1</v>
      </c>
      <c r="I137" s="147"/>
      <c r="J137" s="146">
        <f t="shared" ref="J137:J147" si="10">ROUND(I137*H137,3)</f>
        <v>0</v>
      </c>
      <c r="K137" s="148"/>
      <c r="L137" s="30"/>
      <c r="M137" s="149" t="s">
        <v>1</v>
      </c>
      <c r="N137" s="150" t="s">
        <v>41</v>
      </c>
      <c r="O137" s="55"/>
      <c r="P137" s="151">
        <f t="shared" ref="P137:P147" si="11">O137*H137</f>
        <v>0</v>
      </c>
      <c r="Q137" s="151">
        <v>0</v>
      </c>
      <c r="R137" s="151">
        <f t="shared" ref="R137:R147" si="12">Q137*H137</f>
        <v>0</v>
      </c>
      <c r="S137" s="151">
        <v>0</v>
      </c>
      <c r="T137" s="152">
        <f t="shared" ref="T137:T147" si="1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141</v>
      </c>
      <c r="AT137" s="153" t="s">
        <v>137</v>
      </c>
      <c r="AU137" s="153" t="s">
        <v>142</v>
      </c>
      <c r="AY137" s="14" t="s">
        <v>135</v>
      </c>
      <c r="BE137" s="154">
        <f t="shared" ref="BE137:BE147" si="14">IF(N137="základná",J137,0)</f>
        <v>0</v>
      </c>
      <c r="BF137" s="154">
        <f t="shared" ref="BF137:BF147" si="15">IF(N137="znížená",J137,0)</f>
        <v>0</v>
      </c>
      <c r="BG137" s="154">
        <f t="shared" ref="BG137:BG147" si="16">IF(N137="zákl. prenesená",J137,0)</f>
        <v>0</v>
      </c>
      <c r="BH137" s="154">
        <f t="shared" ref="BH137:BH147" si="17">IF(N137="zníž. prenesená",J137,0)</f>
        <v>0</v>
      </c>
      <c r="BI137" s="154">
        <f t="shared" ref="BI137:BI147" si="18">IF(N137="nulová",J137,0)</f>
        <v>0</v>
      </c>
      <c r="BJ137" s="14" t="s">
        <v>142</v>
      </c>
      <c r="BK137" s="155">
        <f t="shared" ref="BK137:BK147" si="19">ROUND(I137*H137,3)</f>
        <v>0</v>
      </c>
      <c r="BL137" s="14" t="s">
        <v>141</v>
      </c>
      <c r="BM137" s="153" t="s">
        <v>226</v>
      </c>
    </row>
    <row r="138" spans="1:65" s="2" customFormat="1" ht="24.2" customHeight="1">
      <c r="A138" s="29"/>
      <c r="B138" s="141"/>
      <c r="C138" s="142" t="s">
        <v>183</v>
      </c>
      <c r="D138" s="142" t="s">
        <v>137</v>
      </c>
      <c r="E138" s="143" t="s">
        <v>896</v>
      </c>
      <c r="F138" s="144" t="s">
        <v>897</v>
      </c>
      <c r="G138" s="145" t="s">
        <v>213</v>
      </c>
      <c r="H138" s="146">
        <v>8</v>
      </c>
      <c r="I138" s="147"/>
      <c r="J138" s="146">
        <f t="shared" si="10"/>
        <v>0</v>
      </c>
      <c r="K138" s="148"/>
      <c r="L138" s="30"/>
      <c r="M138" s="149" t="s">
        <v>1</v>
      </c>
      <c r="N138" s="150" t="s">
        <v>41</v>
      </c>
      <c r="O138" s="55"/>
      <c r="P138" s="151">
        <f t="shared" si="11"/>
        <v>0</v>
      </c>
      <c r="Q138" s="151">
        <v>0</v>
      </c>
      <c r="R138" s="151">
        <f t="shared" si="12"/>
        <v>0</v>
      </c>
      <c r="S138" s="151">
        <v>0</v>
      </c>
      <c r="T138" s="152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141</v>
      </c>
      <c r="AT138" s="153" t="s">
        <v>137</v>
      </c>
      <c r="AU138" s="153" t="s">
        <v>142</v>
      </c>
      <c r="AY138" s="14" t="s">
        <v>135</v>
      </c>
      <c r="BE138" s="154">
        <f t="shared" si="14"/>
        <v>0</v>
      </c>
      <c r="BF138" s="154">
        <f t="shared" si="15"/>
        <v>0</v>
      </c>
      <c r="BG138" s="154">
        <f t="shared" si="16"/>
        <v>0</v>
      </c>
      <c r="BH138" s="154">
        <f t="shared" si="17"/>
        <v>0</v>
      </c>
      <c r="BI138" s="154">
        <f t="shared" si="18"/>
        <v>0</v>
      </c>
      <c r="BJ138" s="14" t="s">
        <v>142</v>
      </c>
      <c r="BK138" s="155">
        <f t="shared" si="19"/>
        <v>0</v>
      </c>
      <c r="BL138" s="14" t="s">
        <v>141</v>
      </c>
      <c r="BM138" s="153" t="s">
        <v>234</v>
      </c>
    </row>
    <row r="139" spans="1:65" s="2" customFormat="1" ht="24.2" customHeight="1">
      <c r="A139" s="29"/>
      <c r="B139" s="141"/>
      <c r="C139" s="142" t="s">
        <v>187</v>
      </c>
      <c r="D139" s="142" t="s">
        <v>137</v>
      </c>
      <c r="E139" s="143" t="s">
        <v>898</v>
      </c>
      <c r="F139" s="144" t="s">
        <v>899</v>
      </c>
      <c r="G139" s="145" t="s">
        <v>213</v>
      </c>
      <c r="H139" s="146">
        <v>18</v>
      </c>
      <c r="I139" s="147"/>
      <c r="J139" s="146">
        <f t="shared" si="10"/>
        <v>0</v>
      </c>
      <c r="K139" s="148"/>
      <c r="L139" s="30"/>
      <c r="M139" s="149" t="s">
        <v>1</v>
      </c>
      <c r="N139" s="150" t="s">
        <v>41</v>
      </c>
      <c r="O139" s="55"/>
      <c r="P139" s="151">
        <f t="shared" si="11"/>
        <v>0</v>
      </c>
      <c r="Q139" s="151">
        <v>0</v>
      </c>
      <c r="R139" s="151">
        <f t="shared" si="12"/>
        <v>0</v>
      </c>
      <c r="S139" s="151">
        <v>0</v>
      </c>
      <c r="T139" s="152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141</v>
      </c>
      <c r="AT139" s="153" t="s">
        <v>137</v>
      </c>
      <c r="AU139" s="153" t="s">
        <v>142</v>
      </c>
      <c r="AY139" s="14" t="s">
        <v>135</v>
      </c>
      <c r="BE139" s="154">
        <f t="shared" si="14"/>
        <v>0</v>
      </c>
      <c r="BF139" s="154">
        <f t="shared" si="15"/>
        <v>0</v>
      </c>
      <c r="BG139" s="154">
        <f t="shared" si="16"/>
        <v>0</v>
      </c>
      <c r="BH139" s="154">
        <f t="shared" si="17"/>
        <v>0</v>
      </c>
      <c r="BI139" s="154">
        <f t="shared" si="18"/>
        <v>0</v>
      </c>
      <c r="BJ139" s="14" t="s">
        <v>142</v>
      </c>
      <c r="BK139" s="155">
        <f t="shared" si="19"/>
        <v>0</v>
      </c>
      <c r="BL139" s="14" t="s">
        <v>141</v>
      </c>
      <c r="BM139" s="153" t="s">
        <v>242</v>
      </c>
    </row>
    <row r="140" spans="1:65" s="2" customFormat="1" ht="14.45" customHeight="1">
      <c r="A140" s="29"/>
      <c r="B140" s="141"/>
      <c r="C140" s="142" t="s">
        <v>192</v>
      </c>
      <c r="D140" s="142" t="s">
        <v>137</v>
      </c>
      <c r="E140" s="143" t="s">
        <v>900</v>
      </c>
      <c r="F140" s="144" t="s">
        <v>901</v>
      </c>
      <c r="G140" s="145" t="s">
        <v>213</v>
      </c>
      <c r="H140" s="146">
        <v>9</v>
      </c>
      <c r="I140" s="147"/>
      <c r="J140" s="146">
        <f t="shared" si="10"/>
        <v>0</v>
      </c>
      <c r="K140" s="148"/>
      <c r="L140" s="30"/>
      <c r="M140" s="149" t="s">
        <v>1</v>
      </c>
      <c r="N140" s="150" t="s">
        <v>41</v>
      </c>
      <c r="O140" s="55"/>
      <c r="P140" s="151">
        <f t="shared" si="11"/>
        <v>0</v>
      </c>
      <c r="Q140" s="151">
        <v>0</v>
      </c>
      <c r="R140" s="151">
        <f t="shared" si="12"/>
        <v>0</v>
      </c>
      <c r="S140" s="151">
        <v>0</v>
      </c>
      <c r="T140" s="152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141</v>
      </c>
      <c r="AT140" s="153" t="s">
        <v>137</v>
      </c>
      <c r="AU140" s="153" t="s">
        <v>142</v>
      </c>
      <c r="AY140" s="14" t="s">
        <v>135</v>
      </c>
      <c r="BE140" s="154">
        <f t="shared" si="14"/>
        <v>0</v>
      </c>
      <c r="BF140" s="154">
        <f t="shared" si="15"/>
        <v>0</v>
      </c>
      <c r="BG140" s="154">
        <f t="shared" si="16"/>
        <v>0</v>
      </c>
      <c r="BH140" s="154">
        <f t="shared" si="17"/>
        <v>0</v>
      </c>
      <c r="BI140" s="154">
        <f t="shared" si="18"/>
        <v>0</v>
      </c>
      <c r="BJ140" s="14" t="s">
        <v>142</v>
      </c>
      <c r="BK140" s="155">
        <f t="shared" si="19"/>
        <v>0</v>
      </c>
      <c r="BL140" s="14" t="s">
        <v>141</v>
      </c>
      <c r="BM140" s="153" t="s">
        <v>251</v>
      </c>
    </row>
    <row r="141" spans="1:65" s="2" customFormat="1" ht="14.45" customHeight="1">
      <c r="A141" s="29"/>
      <c r="B141" s="141"/>
      <c r="C141" s="142" t="s">
        <v>196</v>
      </c>
      <c r="D141" s="142" t="s">
        <v>137</v>
      </c>
      <c r="E141" s="143" t="s">
        <v>902</v>
      </c>
      <c r="F141" s="144" t="s">
        <v>903</v>
      </c>
      <c r="G141" s="145" t="s">
        <v>213</v>
      </c>
      <c r="H141" s="146">
        <v>1</v>
      </c>
      <c r="I141" s="147"/>
      <c r="J141" s="146">
        <f t="shared" si="10"/>
        <v>0</v>
      </c>
      <c r="K141" s="148"/>
      <c r="L141" s="30"/>
      <c r="M141" s="149" t="s">
        <v>1</v>
      </c>
      <c r="N141" s="150" t="s">
        <v>41</v>
      </c>
      <c r="O141" s="55"/>
      <c r="P141" s="151">
        <f t="shared" si="11"/>
        <v>0</v>
      </c>
      <c r="Q141" s="151">
        <v>0</v>
      </c>
      <c r="R141" s="151">
        <f t="shared" si="12"/>
        <v>0</v>
      </c>
      <c r="S141" s="151">
        <v>0</v>
      </c>
      <c r="T141" s="152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141</v>
      </c>
      <c r="AT141" s="153" t="s">
        <v>137</v>
      </c>
      <c r="AU141" s="153" t="s">
        <v>142</v>
      </c>
      <c r="AY141" s="14" t="s">
        <v>135</v>
      </c>
      <c r="BE141" s="154">
        <f t="shared" si="14"/>
        <v>0</v>
      </c>
      <c r="BF141" s="154">
        <f t="shared" si="15"/>
        <v>0</v>
      </c>
      <c r="BG141" s="154">
        <f t="shared" si="16"/>
        <v>0</v>
      </c>
      <c r="BH141" s="154">
        <f t="shared" si="17"/>
        <v>0</v>
      </c>
      <c r="BI141" s="154">
        <f t="shared" si="18"/>
        <v>0</v>
      </c>
      <c r="BJ141" s="14" t="s">
        <v>142</v>
      </c>
      <c r="BK141" s="155">
        <f t="shared" si="19"/>
        <v>0</v>
      </c>
      <c r="BL141" s="14" t="s">
        <v>141</v>
      </c>
      <c r="BM141" s="153" t="s">
        <v>261</v>
      </c>
    </row>
    <row r="142" spans="1:65" s="2" customFormat="1" ht="14.45" customHeight="1">
      <c r="A142" s="29"/>
      <c r="B142" s="141"/>
      <c r="C142" s="142" t="s">
        <v>202</v>
      </c>
      <c r="D142" s="142" t="s">
        <v>137</v>
      </c>
      <c r="E142" s="143" t="s">
        <v>904</v>
      </c>
      <c r="F142" s="144" t="s">
        <v>905</v>
      </c>
      <c r="G142" s="145" t="s">
        <v>213</v>
      </c>
      <c r="H142" s="146">
        <v>1</v>
      </c>
      <c r="I142" s="147"/>
      <c r="J142" s="146">
        <f t="shared" si="10"/>
        <v>0</v>
      </c>
      <c r="K142" s="148"/>
      <c r="L142" s="30"/>
      <c r="M142" s="149" t="s">
        <v>1</v>
      </c>
      <c r="N142" s="150" t="s">
        <v>41</v>
      </c>
      <c r="O142" s="55"/>
      <c r="P142" s="151">
        <f t="shared" si="11"/>
        <v>0</v>
      </c>
      <c r="Q142" s="151">
        <v>0</v>
      </c>
      <c r="R142" s="151">
        <f t="shared" si="12"/>
        <v>0</v>
      </c>
      <c r="S142" s="151">
        <v>0</v>
      </c>
      <c r="T142" s="152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141</v>
      </c>
      <c r="AT142" s="153" t="s">
        <v>137</v>
      </c>
      <c r="AU142" s="153" t="s">
        <v>142</v>
      </c>
      <c r="AY142" s="14" t="s">
        <v>135</v>
      </c>
      <c r="BE142" s="154">
        <f t="shared" si="14"/>
        <v>0</v>
      </c>
      <c r="BF142" s="154">
        <f t="shared" si="15"/>
        <v>0</v>
      </c>
      <c r="BG142" s="154">
        <f t="shared" si="16"/>
        <v>0</v>
      </c>
      <c r="BH142" s="154">
        <f t="shared" si="17"/>
        <v>0</v>
      </c>
      <c r="BI142" s="154">
        <f t="shared" si="18"/>
        <v>0</v>
      </c>
      <c r="BJ142" s="14" t="s">
        <v>142</v>
      </c>
      <c r="BK142" s="155">
        <f t="shared" si="19"/>
        <v>0</v>
      </c>
      <c r="BL142" s="14" t="s">
        <v>141</v>
      </c>
      <c r="BM142" s="153" t="s">
        <v>269</v>
      </c>
    </row>
    <row r="143" spans="1:65" s="2" customFormat="1" ht="24.2" customHeight="1">
      <c r="A143" s="29"/>
      <c r="B143" s="141"/>
      <c r="C143" s="142" t="s">
        <v>206</v>
      </c>
      <c r="D143" s="142" t="s">
        <v>137</v>
      </c>
      <c r="E143" s="143" t="s">
        <v>906</v>
      </c>
      <c r="F143" s="144" t="s">
        <v>907</v>
      </c>
      <c r="G143" s="145" t="s">
        <v>213</v>
      </c>
      <c r="H143" s="146">
        <v>1</v>
      </c>
      <c r="I143" s="147"/>
      <c r="J143" s="146">
        <f t="shared" si="10"/>
        <v>0</v>
      </c>
      <c r="K143" s="148"/>
      <c r="L143" s="30"/>
      <c r="M143" s="149" t="s">
        <v>1</v>
      </c>
      <c r="N143" s="150" t="s">
        <v>41</v>
      </c>
      <c r="O143" s="55"/>
      <c r="P143" s="151">
        <f t="shared" si="11"/>
        <v>0</v>
      </c>
      <c r="Q143" s="151">
        <v>0</v>
      </c>
      <c r="R143" s="151">
        <f t="shared" si="12"/>
        <v>0</v>
      </c>
      <c r="S143" s="151">
        <v>0</v>
      </c>
      <c r="T143" s="152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141</v>
      </c>
      <c r="AT143" s="153" t="s">
        <v>137</v>
      </c>
      <c r="AU143" s="153" t="s">
        <v>142</v>
      </c>
      <c r="AY143" s="14" t="s">
        <v>135</v>
      </c>
      <c r="BE143" s="154">
        <f t="shared" si="14"/>
        <v>0</v>
      </c>
      <c r="BF143" s="154">
        <f t="shared" si="15"/>
        <v>0</v>
      </c>
      <c r="BG143" s="154">
        <f t="shared" si="16"/>
        <v>0</v>
      </c>
      <c r="BH143" s="154">
        <f t="shared" si="17"/>
        <v>0</v>
      </c>
      <c r="BI143" s="154">
        <f t="shared" si="18"/>
        <v>0</v>
      </c>
      <c r="BJ143" s="14" t="s">
        <v>142</v>
      </c>
      <c r="BK143" s="155">
        <f t="shared" si="19"/>
        <v>0</v>
      </c>
      <c r="BL143" s="14" t="s">
        <v>141</v>
      </c>
      <c r="BM143" s="153" t="s">
        <v>277</v>
      </c>
    </row>
    <row r="144" spans="1:65" s="2" customFormat="1" ht="24.2" customHeight="1">
      <c r="A144" s="29"/>
      <c r="B144" s="141"/>
      <c r="C144" s="142" t="s">
        <v>210</v>
      </c>
      <c r="D144" s="142" t="s">
        <v>137</v>
      </c>
      <c r="E144" s="143" t="s">
        <v>908</v>
      </c>
      <c r="F144" s="144" t="s">
        <v>909</v>
      </c>
      <c r="G144" s="145" t="s">
        <v>213</v>
      </c>
      <c r="H144" s="146">
        <v>1</v>
      </c>
      <c r="I144" s="147"/>
      <c r="J144" s="146">
        <f t="shared" si="10"/>
        <v>0</v>
      </c>
      <c r="K144" s="148"/>
      <c r="L144" s="30"/>
      <c r="M144" s="149" t="s">
        <v>1</v>
      </c>
      <c r="N144" s="150" t="s">
        <v>41</v>
      </c>
      <c r="O144" s="55"/>
      <c r="P144" s="151">
        <f t="shared" si="11"/>
        <v>0</v>
      </c>
      <c r="Q144" s="151">
        <v>0</v>
      </c>
      <c r="R144" s="151">
        <f t="shared" si="12"/>
        <v>0</v>
      </c>
      <c r="S144" s="151">
        <v>0</v>
      </c>
      <c r="T144" s="152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141</v>
      </c>
      <c r="AT144" s="153" t="s">
        <v>137</v>
      </c>
      <c r="AU144" s="153" t="s">
        <v>142</v>
      </c>
      <c r="AY144" s="14" t="s">
        <v>135</v>
      </c>
      <c r="BE144" s="154">
        <f t="shared" si="14"/>
        <v>0</v>
      </c>
      <c r="BF144" s="154">
        <f t="shared" si="15"/>
        <v>0</v>
      </c>
      <c r="BG144" s="154">
        <f t="shared" si="16"/>
        <v>0</v>
      </c>
      <c r="BH144" s="154">
        <f t="shared" si="17"/>
        <v>0</v>
      </c>
      <c r="BI144" s="154">
        <f t="shared" si="18"/>
        <v>0</v>
      </c>
      <c r="BJ144" s="14" t="s">
        <v>142</v>
      </c>
      <c r="BK144" s="155">
        <f t="shared" si="19"/>
        <v>0</v>
      </c>
      <c r="BL144" s="14" t="s">
        <v>141</v>
      </c>
      <c r="BM144" s="153" t="s">
        <v>287</v>
      </c>
    </row>
    <row r="145" spans="1:65" s="2" customFormat="1" ht="14.45" customHeight="1">
      <c r="A145" s="29"/>
      <c r="B145" s="141"/>
      <c r="C145" s="142" t="s">
        <v>215</v>
      </c>
      <c r="D145" s="142" t="s">
        <v>137</v>
      </c>
      <c r="E145" s="143" t="s">
        <v>910</v>
      </c>
      <c r="F145" s="144" t="s">
        <v>911</v>
      </c>
      <c r="G145" s="145" t="s">
        <v>213</v>
      </c>
      <c r="H145" s="146">
        <v>1</v>
      </c>
      <c r="I145" s="147"/>
      <c r="J145" s="146">
        <f t="shared" si="10"/>
        <v>0</v>
      </c>
      <c r="K145" s="148"/>
      <c r="L145" s="30"/>
      <c r="M145" s="149" t="s">
        <v>1</v>
      </c>
      <c r="N145" s="150" t="s">
        <v>41</v>
      </c>
      <c r="O145" s="55"/>
      <c r="P145" s="151">
        <f t="shared" si="11"/>
        <v>0</v>
      </c>
      <c r="Q145" s="151">
        <v>0</v>
      </c>
      <c r="R145" s="151">
        <f t="shared" si="12"/>
        <v>0</v>
      </c>
      <c r="S145" s="151">
        <v>0</v>
      </c>
      <c r="T145" s="152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141</v>
      </c>
      <c r="AT145" s="153" t="s">
        <v>137</v>
      </c>
      <c r="AU145" s="153" t="s">
        <v>142</v>
      </c>
      <c r="AY145" s="14" t="s">
        <v>135</v>
      </c>
      <c r="BE145" s="154">
        <f t="shared" si="14"/>
        <v>0</v>
      </c>
      <c r="BF145" s="154">
        <f t="shared" si="15"/>
        <v>0</v>
      </c>
      <c r="BG145" s="154">
        <f t="shared" si="16"/>
        <v>0</v>
      </c>
      <c r="BH145" s="154">
        <f t="shared" si="17"/>
        <v>0</v>
      </c>
      <c r="BI145" s="154">
        <f t="shared" si="18"/>
        <v>0</v>
      </c>
      <c r="BJ145" s="14" t="s">
        <v>142</v>
      </c>
      <c r="BK145" s="155">
        <f t="shared" si="19"/>
        <v>0</v>
      </c>
      <c r="BL145" s="14" t="s">
        <v>141</v>
      </c>
      <c r="BM145" s="153" t="s">
        <v>296</v>
      </c>
    </row>
    <row r="146" spans="1:65" s="2" customFormat="1" ht="14.45" customHeight="1">
      <c r="A146" s="29"/>
      <c r="B146" s="141"/>
      <c r="C146" s="142" t="s">
        <v>7</v>
      </c>
      <c r="D146" s="142" t="s">
        <v>137</v>
      </c>
      <c r="E146" s="143" t="s">
        <v>912</v>
      </c>
      <c r="F146" s="144" t="s">
        <v>913</v>
      </c>
      <c r="G146" s="145" t="s">
        <v>213</v>
      </c>
      <c r="H146" s="146">
        <v>1</v>
      </c>
      <c r="I146" s="147"/>
      <c r="J146" s="146">
        <f t="shared" si="10"/>
        <v>0</v>
      </c>
      <c r="K146" s="148"/>
      <c r="L146" s="30"/>
      <c r="M146" s="149" t="s">
        <v>1</v>
      </c>
      <c r="N146" s="150" t="s">
        <v>41</v>
      </c>
      <c r="O146" s="55"/>
      <c r="P146" s="151">
        <f t="shared" si="11"/>
        <v>0</v>
      </c>
      <c r="Q146" s="151">
        <v>0</v>
      </c>
      <c r="R146" s="151">
        <f t="shared" si="12"/>
        <v>0</v>
      </c>
      <c r="S146" s="151">
        <v>0</v>
      </c>
      <c r="T146" s="152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141</v>
      </c>
      <c r="AT146" s="153" t="s">
        <v>137</v>
      </c>
      <c r="AU146" s="153" t="s">
        <v>142</v>
      </c>
      <c r="AY146" s="14" t="s">
        <v>135</v>
      </c>
      <c r="BE146" s="154">
        <f t="shared" si="14"/>
        <v>0</v>
      </c>
      <c r="BF146" s="154">
        <f t="shared" si="15"/>
        <v>0</v>
      </c>
      <c r="BG146" s="154">
        <f t="shared" si="16"/>
        <v>0</v>
      </c>
      <c r="BH146" s="154">
        <f t="shared" si="17"/>
        <v>0</v>
      </c>
      <c r="BI146" s="154">
        <f t="shared" si="18"/>
        <v>0</v>
      </c>
      <c r="BJ146" s="14" t="s">
        <v>142</v>
      </c>
      <c r="BK146" s="155">
        <f t="shared" si="19"/>
        <v>0</v>
      </c>
      <c r="BL146" s="14" t="s">
        <v>141</v>
      </c>
      <c r="BM146" s="153" t="s">
        <v>304</v>
      </c>
    </row>
    <row r="147" spans="1:65" s="2" customFormat="1" ht="14.45" customHeight="1">
      <c r="A147" s="29"/>
      <c r="B147" s="141"/>
      <c r="C147" s="142" t="s">
        <v>222</v>
      </c>
      <c r="D147" s="142" t="s">
        <v>137</v>
      </c>
      <c r="E147" s="143" t="s">
        <v>914</v>
      </c>
      <c r="F147" s="144" t="s">
        <v>915</v>
      </c>
      <c r="G147" s="145" t="s">
        <v>889</v>
      </c>
      <c r="H147" s="146">
        <v>1</v>
      </c>
      <c r="I147" s="147"/>
      <c r="J147" s="146">
        <f t="shared" si="10"/>
        <v>0</v>
      </c>
      <c r="K147" s="148"/>
      <c r="L147" s="30"/>
      <c r="M147" s="149" t="s">
        <v>1</v>
      </c>
      <c r="N147" s="150" t="s">
        <v>41</v>
      </c>
      <c r="O147" s="55"/>
      <c r="P147" s="151">
        <f t="shared" si="11"/>
        <v>0</v>
      </c>
      <c r="Q147" s="151">
        <v>0</v>
      </c>
      <c r="R147" s="151">
        <f t="shared" si="12"/>
        <v>0</v>
      </c>
      <c r="S147" s="151">
        <v>0</v>
      </c>
      <c r="T147" s="152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141</v>
      </c>
      <c r="AT147" s="153" t="s">
        <v>137</v>
      </c>
      <c r="AU147" s="153" t="s">
        <v>142</v>
      </c>
      <c r="AY147" s="14" t="s">
        <v>135</v>
      </c>
      <c r="BE147" s="154">
        <f t="shared" si="14"/>
        <v>0</v>
      </c>
      <c r="BF147" s="154">
        <f t="shared" si="15"/>
        <v>0</v>
      </c>
      <c r="BG147" s="154">
        <f t="shared" si="16"/>
        <v>0</v>
      </c>
      <c r="BH147" s="154">
        <f t="shared" si="17"/>
        <v>0</v>
      </c>
      <c r="BI147" s="154">
        <f t="shared" si="18"/>
        <v>0</v>
      </c>
      <c r="BJ147" s="14" t="s">
        <v>142</v>
      </c>
      <c r="BK147" s="155">
        <f t="shared" si="19"/>
        <v>0</v>
      </c>
      <c r="BL147" s="14" t="s">
        <v>141</v>
      </c>
      <c r="BM147" s="153" t="s">
        <v>312</v>
      </c>
    </row>
    <row r="148" spans="1:65" s="12" customFormat="1" ht="22.9" customHeight="1">
      <c r="B148" s="128"/>
      <c r="D148" s="129" t="s">
        <v>74</v>
      </c>
      <c r="E148" s="139" t="s">
        <v>732</v>
      </c>
      <c r="F148" s="139" t="s">
        <v>1</v>
      </c>
      <c r="I148" s="131"/>
      <c r="J148" s="140">
        <f>BK148</f>
        <v>0</v>
      </c>
      <c r="L148" s="128"/>
      <c r="M148" s="133"/>
      <c r="N148" s="134"/>
      <c r="O148" s="134"/>
      <c r="P148" s="135">
        <f>SUM(P149:P151)</f>
        <v>0</v>
      </c>
      <c r="Q148" s="134"/>
      <c r="R148" s="135">
        <f>SUM(R149:R151)</f>
        <v>0</v>
      </c>
      <c r="S148" s="134"/>
      <c r="T148" s="136">
        <f>SUM(T149:T151)</f>
        <v>0</v>
      </c>
      <c r="AR148" s="129" t="s">
        <v>83</v>
      </c>
      <c r="AT148" s="137" t="s">
        <v>74</v>
      </c>
      <c r="AU148" s="137" t="s">
        <v>83</v>
      </c>
      <c r="AY148" s="129" t="s">
        <v>135</v>
      </c>
      <c r="BK148" s="138">
        <f>SUM(BK149:BK151)</f>
        <v>0</v>
      </c>
    </row>
    <row r="149" spans="1:65" s="2" customFormat="1" ht="37.9" customHeight="1">
      <c r="A149" s="29"/>
      <c r="B149" s="141"/>
      <c r="C149" s="142" t="s">
        <v>226</v>
      </c>
      <c r="D149" s="142" t="s">
        <v>137</v>
      </c>
      <c r="E149" s="143" t="s">
        <v>916</v>
      </c>
      <c r="F149" s="144" t="s">
        <v>917</v>
      </c>
      <c r="G149" s="145" t="s">
        <v>213</v>
      </c>
      <c r="H149" s="146">
        <v>1</v>
      </c>
      <c r="I149" s="147"/>
      <c r="J149" s="146">
        <f>ROUND(I149*H149,3)</f>
        <v>0</v>
      </c>
      <c r="K149" s="148"/>
      <c r="L149" s="30"/>
      <c r="M149" s="149" t="s">
        <v>1</v>
      </c>
      <c r="N149" s="150" t="s">
        <v>41</v>
      </c>
      <c r="O149" s="55"/>
      <c r="P149" s="151">
        <f>O149*H149</f>
        <v>0</v>
      </c>
      <c r="Q149" s="151">
        <v>0</v>
      </c>
      <c r="R149" s="151">
        <f>Q149*H149</f>
        <v>0</v>
      </c>
      <c r="S149" s="151">
        <v>0</v>
      </c>
      <c r="T149" s="15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141</v>
      </c>
      <c r="AT149" s="153" t="s">
        <v>137</v>
      </c>
      <c r="AU149" s="153" t="s">
        <v>142</v>
      </c>
      <c r="AY149" s="14" t="s">
        <v>135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4" t="s">
        <v>142</v>
      </c>
      <c r="BK149" s="155">
        <f>ROUND(I149*H149,3)</f>
        <v>0</v>
      </c>
      <c r="BL149" s="14" t="s">
        <v>141</v>
      </c>
      <c r="BM149" s="153" t="s">
        <v>320</v>
      </c>
    </row>
    <row r="150" spans="1:65" s="2" customFormat="1" ht="14.45" customHeight="1">
      <c r="A150" s="29"/>
      <c r="B150" s="141"/>
      <c r="C150" s="142" t="s">
        <v>230</v>
      </c>
      <c r="D150" s="142" t="s">
        <v>137</v>
      </c>
      <c r="E150" s="143" t="s">
        <v>918</v>
      </c>
      <c r="F150" s="144" t="s">
        <v>919</v>
      </c>
      <c r="G150" s="145" t="s">
        <v>213</v>
      </c>
      <c r="H150" s="146">
        <v>6</v>
      </c>
      <c r="I150" s="147"/>
      <c r="J150" s="146">
        <f>ROUND(I150*H150,3)</f>
        <v>0</v>
      </c>
      <c r="K150" s="148"/>
      <c r="L150" s="30"/>
      <c r="M150" s="149" t="s">
        <v>1</v>
      </c>
      <c r="N150" s="150" t="s">
        <v>41</v>
      </c>
      <c r="O150" s="55"/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141</v>
      </c>
      <c r="AT150" s="153" t="s">
        <v>137</v>
      </c>
      <c r="AU150" s="153" t="s">
        <v>142</v>
      </c>
      <c r="AY150" s="14" t="s">
        <v>135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4" t="s">
        <v>142</v>
      </c>
      <c r="BK150" s="155">
        <f>ROUND(I150*H150,3)</f>
        <v>0</v>
      </c>
      <c r="BL150" s="14" t="s">
        <v>141</v>
      </c>
      <c r="BM150" s="153" t="s">
        <v>328</v>
      </c>
    </row>
    <row r="151" spans="1:65" s="2" customFormat="1" ht="14.45" customHeight="1">
      <c r="A151" s="29"/>
      <c r="B151" s="141"/>
      <c r="C151" s="142" t="s">
        <v>234</v>
      </c>
      <c r="D151" s="142" t="s">
        <v>137</v>
      </c>
      <c r="E151" s="143" t="s">
        <v>920</v>
      </c>
      <c r="F151" s="144" t="s">
        <v>921</v>
      </c>
      <c r="G151" s="145" t="s">
        <v>889</v>
      </c>
      <c r="H151" s="146">
        <v>1</v>
      </c>
      <c r="I151" s="147"/>
      <c r="J151" s="146">
        <f>ROUND(I151*H151,3)</f>
        <v>0</v>
      </c>
      <c r="K151" s="148"/>
      <c r="L151" s="30"/>
      <c r="M151" s="149" t="s">
        <v>1</v>
      </c>
      <c r="N151" s="150" t="s">
        <v>41</v>
      </c>
      <c r="O151" s="55"/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141</v>
      </c>
      <c r="AT151" s="153" t="s">
        <v>137</v>
      </c>
      <c r="AU151" s="153" t="s">
        <v>142</v>
      </c>
      <c r="AY151" s="14" t="s">
        <v>135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14" t="s">
        <v>142</v>
      </c>
      <c r="BK151" s="155">
        <f>ROUND(I151*H151,3)</f>
        <v>0</v>
      </c>
      <c r="BL151" s="14" t="s">
        <v>141</v>
      </c>
      <c r="BM151" s="153" t="s">
        <v>338</v>
      </c>
    </row>
    <row r="152" spans="1:65" s="12" customFormat="1" ht="22.9" customHeight="1">
      <c r="B152" s="128"/>
      <c r="D152" s="129" t="s">
        <v>74</v>
      </c>
      <c r="E152" s="139" t="s">
        <v>732</v>
      </c>
      <c r="F152" s="139" t="s">
        <v>1</v>
      </c>
      <c r="I152" s="131"/>
      <c r="J152" s="140">
        <f>BK152</f>
        <v>0</v>
      </c>
      <c r="L152" s="128"/>
      <c r="M152" s="133"/>
      <c r="N152" s="134"/>
      <c r="O152" s="134"/>
      <c r="P152" s="135">
        <f>SUM(P153:P155)</f>
        <v>0</v>
      </c>
      <c r="Q152" s="134"/>
      <c r="R152" s="135">
        <f>SUM(R153:R155)</f>
        <v>0</v>
      </c>
      <c r="S152" s="134"/>
      <c r="T152" s="136">
        <f>SUM(T153:T155)</f>
        <v>0</v>
      </c>
      <c r="AR152" s="129" t="s">
        <v>83</v>
      </c>
      <c r="AT152" s="137" t="s">
        <v>74</v>
      </c>
      <c r="AU152" s="137" t="s">
        <v>83</v>
      </c>
      <c r="AY152" s="129" t="s">
        <v>135</v>
      </c>
      <c r="BK152" s="138">
        <f>SUM(BK153:BK155)</f>
        <v>0</v>
      </c>
    </row>
    <row r="153" spans="1:65" s="2" customFormat="1" ht="24.2" customHeight="1">
      <c r="A153" s="29"/>
      <c r="B153" s="141"/>
      <c r="C153" s="142" t="s">
        <v>238</v>
      </c>
      <c r="D153" s="142" t="s">
        <v>137</v>
      </c>
      <c r="E153" s="143" t="s">
        <v>922</v>
      </c>
      <c r="F153" s="144" t="s">
        <v>923</v>
      </c>
      <c r="G153" s="145" t="s">
        <v>924</v>
      </c>
      <c r="H153" s="146">
        <v>30</v>
      </c>
      <c r="I153" s="147"/>
      <c r="J153" s="146">
        <f>ROUND(I153*H153,3)</f>
        <v>0</v>
      </c>
      <c r="K153" s="148"/>
      <c r="L153" s="30"/>
      <c r="M153" s="149" t="s">
        <v>1</v>
      </c>
      <c r="N153" s="150" t="s">
        <v>41</v>
      </c>
      <c r="O153" s="55"/>
      <c r="P153" s="151">
        <f>O153*H153</f>
        <v>0</v>
      </c>
      <c r="Q153" s="151">
        <v>0</v>
      </c>
      <c r="R153" s="151">
        <f>Q153*H153</f>
        <v>0</v>
      </c>
      <c r="S153" s="151">
        <v>0</v>
      </c>
      <c r="T153" s="152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141</v>
      </c>
      <c r="AT153" s="153" t="s">
        <v>137</v>
      </c>
      <c r="AU153" s="153" t="s">
        <v>142</v>
      </c>
      <c r="AY153" s="14" t="s">
        <v>135</v>
      </c>
      <c r="BE153" s="154">
        <f>IF(N153="základná",J153,0)</f>
        <v>0</v>
      </c>
      <c r="BF153" s="154">
        <f>IF(N153="znížená",J153,0)</f>
        <v>0</v>
      </c>
      <c r="BG153" s="154">
        <f>IF(N153="zákl. prenesená",J153,0)</f>
        <v>0</v>
      </c>
      <c r="BH153" s="154">
        <f>IF(N153="zníž. prenesená",J153,0)</f>
        <v>0</v>
      </c>
      <c r="BI153" s="154">
        <f>IF(N153="nulová",J153,0)</f>
        <v>0</v>
      </c>
      <c r="BJ153" s="14" t="s">
        <v>142</v>
      </c>
      <c r="BK153" s="155">
        <f>ROUND(I153*H153,3)</f>
        <v>0</v>
      </c>
      <c r="BL153" s="14" t="s">
        <v>141</v>
      </c>
      <c r="BM153" s="153" t="s">
        <v>346</v>
      </c>
    </row>
    <row r="154" spans="1:65" s="2" customFormat="1" ht="14.45" customHeight="1">
      <c r="A154" s="29"/>
      <c r="B154" s="141"/>
      <c r="C154" s="142" t="s">
        <v>242</v>
      </c>
      <c r="D154" s="142" t="s">
        <v>137</v>
      </c>
      <c r="E154" s="143" t="s">
        <v>925</v>
      </c>
      <c r="F154" s="144" t="s">
        <v>926</v>
      </c>
      <c r="G154" s="145" t="s">
        <v>889</v>
      </c>
      <c r="H154" s="146">
        <v>1</v>
      </c>
      <c r="I154" s="147"/>
      <c r="J154" s="146">
        <f>ROUND(I154*H154,3)</f>
        <v>0</v>
      </c>
      <c r="K154" s="148"/>
      <c r="L154" s="30"/>
      <c r="M154" s="149" t="s">
        <v>1</v>
      </c>
      <c r="N154" s="150" t="s">
        <v>41</v>
      </c>
      <c r="O154" s="55"/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141</v>
      </c>
      <c r="AT154" s="153" t="s">
        <v>137</v>
      </c>
      <c r="AU154" s="153" t="s">
        <v>142</v>
      </c>
      <c r="AY154" s="14" t="s">
        <v>135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4" t="s">
        <v>142</v>
      </c>
      <c r="BK154" s="155">
        <f>ROUND(I154*H154,3)</f>
        <v>0</v>
      </c>
      <c r="BL154" s="14" t="s">
        <v>141</v>
      </c>
      <c r="BM154" s="153" t="s">
        <v>354</v>
      </c>
    </row>
    <row r="155" spans="1:65" s="2" customFormat="1" ht="14.45" customHeight="1">
      <c r="A155" s="29"/>
      <c r="B155" s="141"/>
      <c r="C155" s="142" t="s">
        <v>247</v>
      </c>
      <c r="D155" s="142" t="s">
        <v>137</v>
      </c>
      <c r="E155" s="143" t="s">
        <v>927</v>
      </c>
      <c r="F155" s="144" t="s">
        <v>928</v>
      </c>
      <c r="G155" s="145" t="s">
        <v>889</v>
      </c>
      <c r="H155" s="146">
        <v>1</v>
      </c>
      <c r="I155" s="147"/>
      <c r="J155" s="146">
        <f>ROUND(I155*H155,3)</f>
        <v>0</v>
      </c>
      <c r="K155" s="148"/>
      <c r="L155" s="30"/>
      <c r="M155" s="166" t="s">
        <v>1</v>
      </c>
      <c r="N155" s="167" t="s">
        <v>41</v>
      </c>
      <c r="O155" s="168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141</v>
      </c>
      <c r="AT155" s="153" t="s">
        <v>137</v>
      </c>
      <c r="AU155" s="153" t="s">
        <v>142</v>
      </c>
      <c r="AY155" s="14" t="s">
        <v>135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4" t="s">
        <v>142</v>
      </c>
      <c r="BK155" s="155">
        <f>ROUND(I155*H155,3)</f>
        <v>0</v>
      </c>
      <c r="BL155" s="14" t="s">
        <v>141</v>
      </c>
      <c r="BM155" s="153" t="s">
        <v>362</v>
      </c>
    </row>
    <row r="156" spans="1:65" s="2" customFormat="1" ht="6.95" customHeight="1">
      <c r="A156" s="29"/>
      <c r="B156" s="44"/>
      <c r="C156" s="45"/>
      <c r="D156" s="45"/>
      <c r="E156" s="45"/>
      <c r="F156" s="45"/>
      <c r="G156" s="45"/>
      <c r="H156" s="45"/>
      <c r="I156" s="45"/>
      <c r="J156" s="45"/>
      <c r="K156" s="45"/>
      <c r="L156" s="30"/>
      <c r="M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</sheetData>
  <autoFilter ref="C121:K155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SO 01 - Futbalové ihrisko...</vt:lpstr>
      <vt:lpstr>SO 02 -  Odvodnenie ihriska</vt:lpstr>
      <vt:lpstr>SO 03 - Osvetlenie</vt:lpstr>
      <vt:lpstr>SO 04.1 -  Distribučné ro...</vt:lpstr>
      <vt:lpstr>SO 04.2 - Elektrická kábl...</vt:lpstr>
      <vt:lpstr>TO 01 - Ochladzovanie ume...</vt:lpstr>
      <vt:lpstr>'Rekapitulácia stavby'!Názvy_tlače</vt:lpstr>
      <vt:lpstr>'SO 01 - Futbalové ihrisko...'!Názvy_tlače</vt:lpstr>
      <vt:lpstr>'SO 02 -  Odvodnenie ihriska'!Názvy_tlače</vt:lpstr>
      <vt:lpstr>'SO 03 - Osvetlenie'!Názvy_tlače</vt:lpstr>
      <vt:lpstr>'SO 04.1 -  Distribučné ro...'!Názvy_tlače</vt:lpstr>
      <vt:lpstr>'SO 04.2 - Elektrická kábl...'!Názvy_tlače</vt:lpstr>
      <vt:lpstr>'TO 01 - Ochladzovanie ume...'!Názvy_tlače</vt:lpstr>
      <vt:lpstr>'Rekapitulácia stavby'!Oblasť_tlače</vt:lpstr>
      <vt:lpstr>'SO 01 - Futbalové ihrisko...'!Oblasť_tlače</vt:lpstr>
      <vt:lpstr>'SO 02 -  Odvodnenie ihriska'!Oblasť_tlače</vt:lpstr>
      <vt:lpstr>'SO 03 - Osvetlenie'!Oblasť_tlače</vt:lpstr>
      <vt:lpstr>'SO 04.1 -  Distribučné ro...'!Oblasť_tlače</vt:lpstr>
      <vt:lpstr>'SO 04.2 - Elektrická kábl...'!Oblasť_tlače</vt:lpstr>
      <vt:lpstr>'TO 01 - Ochladzovanie ume...'!Oblasť_tlače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DESKTOP-FHBU5EG\Arteco</dc:creator>
  <cp:lastModifiedBy>jana.miklovicova</cp:lastModifiedBy>
  <dcterms:created xsi:type="dcterms:W3CDTF">2020-09-03T08:43:10Z</dcterms:created>
  <dcterms:modified xsi:type="dcterms:W3CDTF">2020-12-29T14:04:20Z</dcterms:modified>
</cp:coreProperties>
</file>